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2"/>
  </bookViews>
  <sheets>
    <sheet name="CDKT" sheetId="1" r:id="rId1"/>
    <sheet name="KQKD" sheetId="2" r:id="rId2"/>
    <sheet name="CTCB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<sst xmlns="http://schemas.openxmlformats.org/spreadsheetml/2006/main" count="217" uniqueCount="190">
  <si>
    <t xml:space="preserve">     tæng c«ng ty s«ng ®µ</t>
  </si>
  <si>
    <t>c«ng ty cæ phÇn s«ng ®µ 11</t>
  </si>
  <si>
    <t>b¶ng c©n ®èi kÕ to¸n</t>
  </si>
  <si>
    <t>tµi s¶n</t>
  </si>
  <si>
    <t>M· sè</t>
  </si>
  <si>
    <t>ThuyÕt minh</t>
  </si>
  <si>
    <t>A.</t>
  </si>
  <si>
    <t>Tµi s¶n ng¾n h¹n</t>
  </si>
  <si>
    <t xml:space="preserve"> (100=110+120+130+140+150)</t>
  </si>
  <si>
    <t>I</t>
  </si>
  <si>
    <t>TiÒn vµ c¸c kho¶n t­¬ng ®­¬ng tiÒn</t>
  </si>
  <si>
    <t>TiÒn</t>
  </si>
  <si>
    <t>V.01</t>
  </si>
  <si>
    <t>C¸c kho¶n t­¬ng ®­¬ng tiÒn</t>
  </si>
  <si>
    <t>II</t>
  </si>
  <si>
    <t>C¸c kho¶n ®Çu t­ tµi chÝnh ng¾n h¹n</t>
  </si>
  <si>
    <t>V.02</t>
  </si>
  <si>
    <t>§Çu t­ ng¾n h¹n</t>
  </si>
  <si>
    <t>Dù phßng gi¶m gi¸ ®Çu t­ ng¾n h¹n (*) (2)</t>
  </si>
  <si>
    <t>III</t>
  </si>
  <si>
    <t>C¸c kho¶n ph¶i thu ng¾n h¹n</t>
  </si>
  <si>
    <t>Ph¶i thu kh¸ch hµng</t>
  </si>
  <si>
    <t>Tr¶ tr­íc cho ng­êi b¸n</t>
  </si>
  <si>
    <t>Ph¶i thu néi bé ng¾n h¹n</t>
  </si>
  <si>
    <t xml:space="preserve"> -Vèn l­u ®éng</t>
  </si>
  <si>
    <t xml:space="preserve"> -Vèn cè ®Þnh</t>
  </si>
  <si>
    <t xml:space="preserve"> - Ph¶i thu néi bé kh¸c</t>
  </si>
  <si>
    <t>Ph¶i thu theo tiÕn ®é kÕ ho¹ch H§ x©y dùng</t>
  </si>
  <si>
    <t>C¸c kho¶n ph¶i thu kh¸c</t>
  </si>
  <si>
    <t>V.03</t>
  </si>
  <si>
    <t>Dù phßng ph¶i thu ng¾n h¹n khã ®ßi (*)</t>
  </si>
  <si>
    <t>IV</t>
  </si>
  <si>
    <t>Hµng tån kho</t>
  </si>
  <si>
    <t>V.04</t>
  </si>
  <si>
    <t>Dù phßng gi¶m gi¸ hµng tån kho (*)</t>
  </si>
  <si>
    <t>V</t>
  </si>
  <si>
    <t>Tµi s¶n ng¾n h¹n kh¸c</t>
  </si>
  <si>
    <t>Chi phÝ tr¶ tr­íc ng¾n h¹n</t>
  </si>
  <si>
    <t>ThuÕ GTGT ®­îc khÊu trõ</t>
  </si>
  <si>
    <t>ThuÕ vµ c¸c kho¶n kh¸c ph¶i thu nhµ n­íc</t>
  </si>
  <si>
    <t>V.05</t>
  </si>
  <si>
    <t>B</t>
  </si>
  <si>
    <t>Tµi s¶n dµi h¹n</t>
  </si>
  <si>
    <t>(200=210+220+240+250+260)</t>
  </si>
  <si>
    <t>C¸c kho¶n ph¶i thu dµi h¹n</t>
  </si>
  <si>
    <t>Ph¶i thu dµi h¹n cña kh¸ch hµng</t>
  </si>
  <si>
    <t>Vèn kinh doanh ë ®¬n vÞ trùc thuéc</t>
  </si>
  <si>
    <t>Ph¶i thu dµi h¹n néi bé</t>
  </si>
  <si>
    <t>V.06</t>
  </si>
  <si>
    <t>Ph¶i thu dµi h¹n kh¸c</t>
  </si>
  <si>
    <t>V.07</t>
  </si>
  <si>
    <t>Dù phßng ph¶i thu dµi h¹n khã ®ßi (*)</t>
  </si>
  <si>
    <t>Tµi s¶n cè ®Þnh</t>
  </si>
  <si>
    <t>Tµi s¶n cè ®Þnh h÷u h×nh</t>
  </si>
  <si>
    <t>V.08</t>
  </si>
  <si>
    <t xml:space="preserve"> - Nguyªn gi¸</t>
  </si>
  <si>
    <t xml:space="preserve"> - Gi¸ trÞ hao mßn luü kÕ (*)</t>
  </si>
  <si>
    <t>Tµi s¶n cè ®Þnh thuª tµi chÝnh</t>
  </si>
  <si>
    <t>V.09</t>
  </si>
  <si>
    <t>Tµi s¶n cè ®Þnh v« h×nh</t>
  </si>
  <si>
    <t>V.10</t>
  </si>
  <si>
    <t>Chi phÝ x©y dùng c¬ b¶n dë dang</t>
  </si>
  <si>
    <t>V.11</t>
  </si>
  <si>
    <t>BÊt ®éng s¶n ®Çu t­</t>
  </si>
  <si>
    <t>V.12</t>
  </si>
  <si>
    <t>C¸c kho¶n ®Çu t­ tµi chÝnh dµi h¹n (*)</t>
  </si>
  <si>
    <t>§Çu t­ vµo c«ng ty con</t>
  </si>
  <si>
    <t>§Çu t­ vµo c«ng ty liªn kÕt, liªn doanh</t>
  </si>
  <si>
    <t>§Çu t­ dµi h¹n kh¸c</t>
  </si>
  <si>
    <t>V.13</t>
  </si>
  <si>
    <t>Dù phßng gi¶m gi¸ ®Çu t­ tµi chÝnh dµi h¹n (*)</t>
  </si>
  <si>
    <t>Tµi s¶n dµi h¹n kh¸c</t>
  </si>
  <si>
    <t>Chi phÝ tr¶ tr­íc dµi h¹n</t>
  </si>
  <si>
    <t>V.14</t>
  </si>
  <si>
    <t>Tµi s¶n thuÕ thu nhËp ho·n l¹i</t>
  </si>
  <si>
    <t>V.21</t>
  </si>
  <si>
    <t>Tæng céng tµi s¶n  (270=100+200)</t>
  </si>
  <si>
    <t>nguån vèn</t>
  </si>
  <si>
    <t>A</t>
  </si>
  <si>
    <t>Nî ph¶i tr¶ ( 300=310+330)</t>
  </si>
  <si>
    <t>Nî ng¾n h¹n</t>
  </si>
  <si>
    <t>Vay vµ nî ng¾n h¹n</t>
  </si>
  <si>
    <t>V.15</t>
  </si>
  <si>
    <t>Ph¶i tr¶ ng­êi b¸n</t>
  </si>
  <si>
    <t>Ng­êi mua tr¶ tiÒn tr­íc</t>
  </si>
  <si>
    <t>ThuÕ vµ c¸c kho¶n ph¶i nép nhµ n­íc</t>
  </si>
  <si>
    <t>V.16</t>
  </si>
  <si>
    <t>Ph¶i tr¶ ng­êi lao ®éng</t>
  </si>
  <si>
    <t>Chi phÝ ph¶i tr¶</t>
  </si>
  <si>
    <t>V.17</t>
  </si>
  <si>
    <t>Ph¶i tr¶ néi bé</t>
  </si>
  <si>
    <t>Ph¶i tr¶ theo tiÕn ®é kÕ ho¹ch H§ x©y dùng</t>
  </si>
  <si>
    <t>C¸c kho¶n ph¶i tr¶, ph¶i nép ng¾n h¹n kh¸c</t>
  </si>
  <si>
    <t>V.18</t>
  </si>
  <si>
    <t>Dù phßng ph¶i tr¶ ng¾n h¹n</t>
  </si>
  <si>
    <t>Nî dµi h¹n</t>
  </si>
  <si>
    <t>Ph¶i tr¶ dµi h¹n ng­êi b¸n</t>
  </si>
  <si>
    <t>Ph¶i tr¶ dµi h¹n néi bé</t>
  </si>
  <si>
    <t>V.19</t>
  </si>
  <si>
    <t>Ph¶i tr¶ dµi h¹n kh¸c</t>
  </si>
  <si>
    <t>Vay vµ nî dµi h¹n</t>
  </si>
  <si>
    <t>V.20</t>
  </si>
  <si>
    <t>ThuÕ thu nhËp ho·n l¹i ph¶i tr¶</t>
  </si>
  <si>
    <t>Dù phßng trî cÊp mÊt viÖc lµm</t>
  </si>
  <si>
    <t>Dù phßng ph¶i tr¶ dµi h¹n</t>
  </si>
  <si>
    <t>Vèn chñ së h÷u ( 400=410+430)</t>
  </si>
  <si>
    <t>Vèn chñ së h÷u</t>
  </si>
  <si>
    <t>V.22</t>
  </si>
  <si>
    <t>Vèn ®Çu t­ cña chñ së h÷u</t>
  </si>
  <si>
    <t xml:space="preserve"> - Vèn cè ®Þnh</t>
  </si>
  <si>
    <t xml:space="preserve"> - Vèn l­u ®éng</t>
  </si>
  <si>
    <t>ThÆng d­ vèn cæ phÇn</t>
  </si>
  <si>
    <t>Vèn kh¸c cña chñ së h÷u</t>
  </si>
  <si>
    <t>Cæ phiÕu quü (*)</t>
  </si>
  <si>
    <t>Chªnh lÖch ®¸nh gi¸ l¹i tµi s¶n</t>
  </si>
  <si>
    <t>Chªnh lÖch tû gi¸ hèi ®o¸i</t>
  </si>
  <si>
    <t>Quü ®Çu t­ ph¸t triÓn</t>
  </si>
  <si>
    <t>Quü dù phßng tµi chÝnh</t>
  </si>
  <si>
    <t>Quü kh¸c thuéc vèn chñ së h÷u</t>
  </si>
  <si>
    <t>Lîi nhuËn sau thuÕ ch­a ph©n phèi</t>
  </si>
  <si>
    <t xml:space="preserve"> - Lîi nhuËn n¨m tr­íc</t>
  </si>
  <si>
    <t xml:space="preserve"> - Lîi nhuËn n¨m nay</t>
  </si>
  <si>
    <t>Nguån vèn ®Çu t­ XDCB</t>
  </si>
  <si>
    <t>Nguån kinh phÝ vµ quü kh¸c</t>
  </si>
  <si>
    <t>Quü khen th­ëng, phóc lîi</t>
  </si>
  <si>
    <t>Nguån kinh phÝ</t>
  </si>
  <si>
    <t>V.23</t>
  </si>
  <si>
    <t>Nguån kinh phÝ  ®· h×nh thµnh TSC§</t>
  </si>
  <si>
    <t>Tæng céng nguån vèn ( 440=300+400)</t>
  </si>
  <si>
    <t xml:space="preserve"> LËp biÓu                                   KÕ to¸n tr­ëng</t>
  </si>
  <si>
    <t>Tæng gi¸m ®èc</t>
  </si>
  <si>
    <t>Luü kÕ ®Õn 31/12/2008</t>
  </si>
  <si>
    <t>chØ tiªu</t>
  </si>
  <si>
    <t>Doanh thu b¸n hµng vµ cung cÊp dÞch vô</t>
  </si>
  <si>
    <t>C¸c kho¶n gi¶m trõ doanh thu</t>
  </si>
  <si>
    <t>Doanh thu thuÇn vÒ b¸n hµng vµ cung cÊp dv</t>
  </si>
  <si>
    <t xml:space="preserve">Gi¸ vèn hµng b¸n </t>
  </si>
  <si>
    <t>Lîi nhuËn gép vÒ b¸n hµng vµ cung cÊp dÞch vô</t>
  </si>
  <si>
    <t>Doanh thu ho¹t ®éng tµi chÝnh</t>
  </si>
  <si>
    <t>Chi phÝ tµi chÝnh</t>
  </si>
  <si>
    <t xml:space="preserve">Chi phÝ b¸n hµng </t>
  </si>
  <si>
    <t xml:space="preserve">Chi phÝ qu¶n lý doanh nghiÖp 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</si>
  <si>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</si>
  <si>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</si>
  <si>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</si>
  <si>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</si>
  <si>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</si>
  <si>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Chi phÝ thuÕ thu nhËp hiÖn hµnh</t>
  </si>
  <si>
    <t>Lîi nhuËn sau thuÕ thu nhËp doanh nghiÖp</t>
  </si>
  <si>
    <t>L·i c¬ b¶n trªn cæ phiÕu</t>
  </si>
  <si>
    <t>C«ng ty cæ phÇn S«ng §µ 11</t>
  </si>
  <si>
    <t>QuÝ IV n¨m 2008</t>
  </si>
  <si>
    <t>§¬n vÞ tÝnh: §ång</t>
  </si>
  <si>
    <t>Kú nµy</t>
  </si>
  <si>
    <t>n¨m tr­íc</t>
  </si>
  <si>
    <t xml:space="preserve">Trong ®ã : Doanh thu néi bé </t>
  </si>
  <si>
    <t>Trong ®ã :Chi phÝ l·i vay</t>
  </si>
  <si>
    <t>Chi phÝ thuÕ thu nhËp.</t>
  </si>
  <si>
    <t xml:space="preserve">    LËp biÓu                            KÕ to¸n tr­ëng </t>
  </si>
  <si>
    <t>Vò V¨n Huy                                §oµn Ngäc Ly</t>
  </si>
  <si>
    <t xml:space="preserve">Tæng gi¸m ®èc </t>
  </si>
  <si>
    <t>KÕt qu¶ ho¹t ®éng kinh doanh</t>
  </si>
  <si>
    <t xml:space="preserve">     Tæng C«ng ty S«ng §µ</t>
  </si>
  <si>
    <t>STT</t>
  </si>
  <si>
    <t xml:space="preserve">       Vò V¨n Huy                                      §oµn Ngäc Ly</t>
  </si>
  <si>
    <t>Cæ tøc trªn mçi cæ phiÕu ( dù kiÕn )</t>
  </si>
  <si>
    <t>Tæng c«ng ty S«ng §µ</t>
  </si>
  <si>
    <t xml:space="preserve">C¸c chØ tiªu tµi chÝnh c¬ b¶n </t>
  </si>
  <si>
    <t>ChØ tiªu</t>
  </si>
  <si>
    <t>§VT</t>
  </si>
  <si>
    <t xml:space="preserve">Kú tr­íc </t>
  </si>
  <si>
    <t xml:space="preserve">Kú b¸o c¸o </t>
  </si>
  <si>
    <t>C¬ cÊu tµi s¶n</t>
  </si>
  <si>
    <t>Tµi s¶n dµi h¹n / Tæng tµi s¶n</t>
  </si>
  <si>
    <t>Tµi s¶n ng¾n h¹n / Tæng tµi s¶n</t>
  </si>
  <si>
    <t xml:space="preserve">C¬ cÊu nguån vèn </t>
  </si>
  <si>
    <t xml:space="preserve">Nî ph¶i tr¶ / Tæng nguån vèn </t>
  </si>
  <si>
    <t xml:space="preserve">Nguån vèn chñ së h÷u / Tæng nguån vèn </t>
  </si>
  <si>
    <t xml:space="preserve">Kh¶ n¨ng thanh to¸n </t>
  </si>
  <si>
    <t>Kh¶ n¨ng thanh to¸n nhanh</t>
  </si>
  <si>
    <t>Kh¶ n¨ng thanh to¸n hiÖn hµnh</t>
  </si>
  <si>
    <t>Tû suÊt lîi nhuËn</t>
  </si>
  <si>
    <t>Tû suÊt lîi nhuËn sau thuÕ / Tæng tµi s¶n</t>
  </si>
  <si>
    <t>Tû suÊt lîi nhuËn sau thuÕ / Doanh thu thuÇn</t>
  </si>
  <si>
    <t>Tû suÊt lîi nhuËn sau thuÕ / Nguån vèn chñ së h÷u</t>
  </si>
  <si>
    <t>Hµ §«ng, ngµy 20 th¸ng 01 n¨m 2009</t>
  </si>
  <si>
    <t>%</t>
  </si>
  <si>
    <t xml:space="preserve">LÇn </t>
  </si>
  <si>
    <t>§Çu kú</t>
  </si>
  <si>
    <t>Cuèi kú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</si>
</sst>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0.0000000000"/>
    <numFmt numFmtId="168" formatCode="0.0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29">
    <font>
      <sz val="10"/>
      <name val="Arial"/>
      <family val="0"/>
    </font>
    <font>
      <b/>
      <sz val="10"/>
      <name val=".VnTime"/>
      <family val="2"/>
    </font>
    <font>
      <sz val="10"/>
      <name val=".VnTime"/>
      <family val="2"/>
    </font>
    <font>
      <b/>
      <sz val="9"/>
      <name val=".VnTimeH"/>
      <family val="2"/>
    </font>
    <font>
      <sz val="9"/>
      <name val=".VnTime"/>
      <family val="0"/>
    </font>
    <font>
      <sz val="10"/>
      <name val=".vntime"/>
      <family val="0"/>
    </font>
    <font>
      <b/>
      <sz val="14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b/>
      <sz val="10"/>
      <name val=".VnTimeH"/>
      <family val="2"/>
    </font>
    <font>
      <b/>
      <sz val="8"/>
      <name val=".VnTimeH"/>
      <family val="2"/>
    </font>
    <font>
      <sz val="8"/>
      <name val=".VnTime"/>
      <family val="0"/>
    </font>
    <font>
      <b/>
      <i/>
      <sz val="12"/>
      <name val=".VnTime"/>
      <family val="2"/>
    </font>
    <font>
      <b/>
      <i/>
      <sz val="10"/>
      <name val=".vntime"/>
      <family val="2"/>
    </font>
    <font>
      <sz val="8"/>
      <name val="Arial"/>
      <family val="0"/>
    </font>
    <font>
      <sz val="11"/>
      <name val="3C_Times_T"/>
      <family val="0"/>
    </font>
    <font>
      <b/>
      <i/>
      <sz val="10"/>
      <name val=".VnAvantH"/>
      <family val="2"/>
    </font>
    <font>
      <b/>
      <i/>
      <sz val="10"/>
      <name val="3C_AvantGDBook_T"/>
      <family val="0"/>
    </font>
    <font>
      <b/>
      <sz val="16"/>
      <name val=".VnTimeH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2"/>
      <name val="3C_AvantGDBook_T"/>
      <family val="2"/>
    </font>
    <font>
      <i/>
      <sz val="12"/>
      <name val=".VnTime"/>
      <family val="2"/>
    </font>
    <font>
      <b/>
      <sz val="9"/>
      <name val=".VnAvantH"/>
      <family val="2"/>
    </font>
    <font>
      <b/>
      <sz val="11"/>
      <name val="3C_Times_T"/>
      <family val="0"/>
    </font>
    <font>
      <b/>
      <i/>
      <sz val="11"/>
      <name val="3C_Times_T"/>
      <family val="0"/>
    </font>
    <font>
      <i/>
      <sz val="11"/>
      <name val=".VnTime"/>
      <family val="2"/>
    </font>
    <font>
      <sz val="12"/>
      <name val=".VnTime"/>
      <family val="0"/>
    </font>
    <font>
      <b/>
      <sz val="11"/>
      <name val=".VnTimeH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5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164" fontId="11" fillId="0" borderId="8" xfId="15" applyNumberFormat="1" applyFont="1" applyBorder="1" applyAlignment="1">
      <alignment/>
    </xf>
    <xf numFmtId="164" fontId="11" fillId="0" borderId="9" xfId="15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164" fontId="1" fillId="0" borderId="8" xfId="15" applyNumberFormat="1" applyFont="1" applyBorder="1" applyAlignment="1">
      <alignment/>
    </xf>
    <xf numFmtId="164" fontId="1" fillId="0" borderId="9" xfId="15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164" fontId="5" fillId="0" borderId="8" xfId="15" applyNumberFormat="1" applyFont="1" applyBorder="1" applyAlignment="1">
      <alignment/>
    </xf>
    <xf numFmtId="164" fontId="5" fillId="0" borderId="9" xfId="15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16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64" fontId="1" fillId="0" borderId="13" xfId="15" applyNumberFormat="1" applyFont="1" applyBorder="1" applyAlignment="1">
      <alignment vertical="center"/>
    </xf>
    <xf numFmtId="164" fontId="1" fillId="0" borderId="14" xfId="15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164" fontId="5" fillId="0" borderId="16" xfId="15" applyNumberFormat="1" applyFont="1" applyBorder="1" applyAlignment="1">
      <alignment/>
    </xf>
    <xf numFmtId="164" fontId="5" fillId="0" borderId="17" xfId="15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64" fontId="1" fillId="0" borderId="19" xfId="15" applyNumberFormat="1" applyFont="1" applyBorder="1" applyAlignment="1">
      <alignment vertical="center"/>
    </xf>
    <xf numFmtId="164" fontId="1" fillId="0" borderId="20" xfId="15" applyNumberFormat="1" applyFont="1" applyBorder="1" applyAlignment="1">
      <alignment vertical="center"/>
    </xf>
    <xf numFmtId="164" fontId="5" fillId="0" borderId="0" xfId="15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6" fillId="0" borderId="0" xfId="19" applyFont="1" applyFill="1" applyAlignment="1">
      <alignment horizontal="centerContinuous" vertical="center"/>
      <protection/>
    </xf>
    <xf numFmtId="3" fontId="17" fillId="0" borderId="0" xfId="19" applyFont="1" applyFill="1">
      <alignment/>
      <protection/>
    </xf>
    <xf numFmtId="3" fontId="19" fillId="0" borderId="0" xfId="19" applyFont="1" applyFill="1">
      <alignment/>
      <protection/>
    </xf>
    <xf numFmtId="42" fontId="20" fillId="0" borderId="0" xfId="19" applyNumberFormat="1" applyFont="1" applyFill="1" applyAlignment="1">
      <alignment horizontal="left" vertical="center"/>
      <protection/>
    </xf>
    <xf numFmtId="3" fontId="21" fillId="0" borderId="0" xfId="19" applyFont="1" applyFill="1">
      <alignment/>
      <protection/>
    </xf>
    <xf numFmtId="42" fontId="22" fillId="0" borderId="0" xfId="19" applyNumberFormat="1" applyFont="1" applyFill="1" applyAlignment="1">
      <alignment horizontal="left" vertical="center"/>
      <protection/>
    </xf>
    <xf numFmtId="3" fontId="21" fillId="0" borderId="0" xfId="19" applyFont="1" applyFill="1" applyAlignment="1">
      <alignment horizontal="centerContinuous"/>
      <protection/>
    </xf>
    <xf numFmtId="3" fontId="23" fillId="0" borderId="0" xfId="19" applyFont="1" applyFill="1" applyAlignment="1">
      <alignment vertical="center"/>
      <protection/>
    </xf>
    <xf numFmtId="164" fontId="7" fillId="0" borderId="5" xfId="15" applyNumberFormat="1" applyFont="1" applyFill="1" applyBorder="1" applyAlignment="1">
      <alignment/>
    </xf>
    <xf numFmtId="164" fontId="7" fillId="0" borderId="21" xfId="15" applyNumberFormat="1" applyFont="1" applyFill="1" applyBorder="1" applyAlignment="1">
      <alignment/>
    </xf>
    <xf numFmtId="164" fontId="7" fillId="0" borderId="22" xfId="15" applyNumberFormat="1" applyFont="1" applyFill="1" applyBorder="1" applyAlignment="1">
      <alignment/>
    </xf>
    <xf numFmtId="3" fontId="25" fillId="0" borderId="0" xfId="19" applyFont="1" applyFill="1">
      <alignment/>
      <protection/>
    </xf>
    <xf numFmtId="164" fontId="8" fillId="0" borderId="8" xfId="15" applyNumberFormat="1" applyFont="1" applyFill="1" applyBorder="1" applyAlignment="1">
      <alignment/>
    </xf>
    <xf numFmtId="164" fontId="8" fillId="0" borderId="23" xfId="15" applyNumberFormat="1" applyFont="1" applyFill="1" applyBorder="1" applyAlignment="1">
      <alignment/>
    </xf>
    <xf numFmtId="164" fontId="8" fillId="0" borderId="24" xfId="15" applyNumberFormat="1" applyFont="1" applyFill="1" applyBorder="1" applyAlignment="1">
      <alignment/>
    </xf>
    <xf numFmtId="3" fontId="15" fillId="0" borderId="0" xfId="19" applyFont="1" applyFill="1" applyBorder="1">
      <alignment/>
      <protection/>
    </xf>
    <xf numFmtId="164" fontId="7" fillId="0" borderId="24" xfId="15" applyNumberFormat="1" applyFont="1" applyFill="1" applyBorder="1" applyAlignment="1">
      <alignment/>
    </xf>
    <xf numFmtId="3" fontId="25" fillId="0" borderId="0" xfId="19" applyFont="1" applyFill="1" applyBorder="1">
      <alignment/>
      <protection/>
    </xf>
    <xf numFmtId="164" fontId="7" fillId="0" borderId="25" xfId="15" applyNumberFormat="1" applyFont="1" applyFill="1" applyBorder="1" applyAlignment="1">
      <alignment/>
    </xf>
    <xf numFmtId="3" fontId="24" fillId="0" borderId="0" xfId="19" applyFont="1" applyFill="1" applyBorder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left" indent="2"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6" xfId="15" applyNumberFormat="1" applyFont="1" applyFill="1" applyBorder="1" applyAlignment="1">
      <alignment/>
    </xf>
    <xf numFmtId="164" fontId="7" fillId="0" borderId="27" xfId="15" applyNumberFormat="1" applyFont="1" applyFill="1" applyBorder="1" applyAlignment="1">
      <alignment/>
    </xf>
    <xf numFmtId="3" fontId="7" fillId="0" borderId="28" xfId="19" applyNumberFormat="1" applyFont="1" applyFill="1" applyBorder="1">
      <alignment/>
      <protection/>
    </xf>
    <xf numFmtId="0" fontId="12" fillId="0" borderId="0" xfId="0" applyFont="1" applyFill="1" applyAlignment="1">
      <alignment horizontal="left" indent="2"/>
    </xf>
    <xf numFmtId="3" fontId="7" fillId="0" borderId="25" xfId="19" applyNumberFormat="1" applyFont="1" applyFill="1" applyBorder="1">
      <alignment/>
      <protection/>
    </xf>
    <xf numFmtId="3" fontId="8" fillId="0" borderId="29" xfId="19" applyNumberFormat="1" applyFont="1" applyFill="1" applyBorder="1">
      <alignment/>
      <protection/>
    </xf>
    <xf numFmtId="3" fontId="7" fillId="0" borderId="29" xfId="19" applyNumberFormat="1" applyFont="1" applyFill="1" applyBorder="1">
      <alignment/>
      <protection/>
    </xf>
    <xf numFmtId="3" fontId="26" fillId="0" borderId="29" xfId="19" applyNumberFormat="1" applyFont="1" applyFill="1" applyBorder="1">
      <alignment/>
      <protection/>
    </xf>
    <xf numFmtId="3" fontId="7" fillId="0" borderId="30" xfId="19" applyNumberFormat="1" applyFont="1" applyFill="1" applyBorder="1">
      <alignment/>
      <protection/>
    </xf>
    <xf numFmtId="3" fontId="18" fillId="0" borderId="0" xfId="19" applyFont="1" applyFill="1" applyBorder="1" applyAlignment="1">
      <alignment vertical="center"/>
      <protection/>
    </xf>
    <xf numFmtId="3" fontId="18" fillId="0" borderId="0" xfId="19" applyFont="1" applyFill="1" applyBorder="1">
      <alignment/>
      <protection/>
    </xf>
    <xf numFmtId="3" fontId="15" fillId="0" borderId="31" xfId="19" applyFont="1" applyFill="1" applyBorder="1" applyAlignment="1">
      <alignment horizontal="center"/>
      <protection/>
    </xf>
    <xf numFmtId="3" fontId="24" fillId="0" borderId="32" xfId="19" applyFont="1" applyFill="1" applyBorder="1" applyAlignment="1">
      <alignment horizontal="center"/>
      <protection/>
    </xf>
    <xf numFmtId="3" fontId="24" fillId="0" borderId="31" xfId="19" applyFont="1" applyFill="1" applyBorder="1" applyAlignment="1">
      <alignment horizontal="center"/>
      <protection/>
    </xf>
    <xf numFmtId="3" fontId="24" fillId="0" borderId="33" xfId="19" applyFont="1" applyFill="1" applyBorder="1" applyAlignment="1">
      <alignment horizontal="center"/>
      <protection/>
    </xf>
    <xf numFmtId="9" fontId="7" fillId="0" borderId="34" xfId="15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9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8" xfId="0" applyFont="1" applyBorder="1" applyAlignment="1">
      <alignment/>
    </xf>
    <xf numFmtId="0" fontId="27" fillId="0" borderId="8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horizontal="center"/>
    </xf>
    <xf numFmtId="0" fontId="27" fillId="0" borderId="33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7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2" fontId="27" fillId="0" borderId="8" xfId="0" applyNumberFormat="1" applyFont="1" applyBorder="1" applyAlignment="1">
      <alignment horizontal="center"/>
    </xf>
    <xf numFmtId="2" fontId="27" fillId="0" borderId="34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76" fontId="27" fillId="0" borderId="23" xfId="0" applyNumberFormat="1" applyFont="1" applyBorder="1" applyAlignment="1">
      <alignment horizontal="center"/>
    </xf>
    <xf numFmtId="176" fontId="27" fillId="0" borderId="8" xfId="0" applyNumberFormat="1" applyFont="1" applyBorder="1" applyAlignment="1">
      <alignment horizont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12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23" fillId="0" borderId="41" xfId="19" applyFont="1" applyFill="1" applyBorder="1" applyAlignment="1">
      <alignment horizontal="center" vertical="center"/>
      <protection/>
    </xf>
    <xf numFmtId="3" fontId="23" fillId="0" borderId="42" xfId="19" applyFont="1" applyFill="1" applyBorder="1" applyAlignment="1">
      <alignment horizontal="center" vertical="center"/>
      <protection/>
    </xf>
    <xf numFmtId="3" fontId="3" fillId="0" borderId="43" xfId="19" applyFont="1" applyFill="1" applyBorder="1" applyAlignment="1">
      <alignment horizontal="center" vertical="center"/>
      <protection/>
    </xf>
    <xf numFmtId="3" fontId="3" fillId="0" borderId="44" xfId="19" applyFont="1" applyFill="1" applyBorder="1" applyAlignment="1">
      <alignment horizontal="center" vertical="center"/>
      <protection/>
    </xf>
    <xf numFmtId="3" fontId="12" fillId="0" borderId="0" xfId="0" applyNumberFormat="1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3" fontId="18" fillId="0" borderId="0" xfId="19" applyFont="1" applyFill="1" applyBorder="1" applyAlignment="1">
      <alignment horizontal="center"/>
      <protection/>
    </xf>
    <xf numFmtId="3" fontId="19" fillId="0" borderId="0" xfId="19" applyFont="1" applyFill="1" applyAlignment="1">
      <alignment horizontal="center"/>
      <protection/>
    </xf>
    <xf numFmtId="3" fontId="28" fillId="0" borderId="0" xfId="0" applyNumberFormat="1" applyFont="1" applyFill="1" applyAlignment="1">
      <alignment horizontal="center"/>
    </xf>
    <xf numFmtId="3" fontId="3" fillId="0" borderId="46" xfId="19" applyFont="1" applyFill="1" applyBorder="1" applyAlignment="1">
      <alignment horizontal="center" vertical="center" wrapText="1"/>
      <protection/>
    </xf>
    <xf numFmtId="3" fontId="3" fillId="0" borderId="47" xfId="19" applyFont="1" applyFill="1" applyBorder="1" applyAlignment="1">
      <alignment horizontal="center" vertical="center" wrapText="1"/>
      <protection/>
    </xf>
    <xf numFmtId="3" fontId="3" fillId="0" borderId="48" xfId="19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3" fontId="3" fillId="0" borderId="50" xfId="19" applyFont="1" applyFill="1" applyBorder="1" applyAlignment="1">
      <alignment horizontal="center" vertical="center"/>
      <protection/>
    </xf>
    <xf numFmtId="3" fontId="3" fillId="0" borderId="51" xfId="19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QK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1371600</xdr:colOff>
      <xdr:row>0</xdr:row>
      <xdr:rowOff>9525</xdr:rowOff>
    </xdr:from>
    <xdr:to>
      <xdr:col>5</xdr:col>
      <xdr:colOff>1219200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81525" y="9525"/>
          <a:ext cx="1238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" name="Rectangle 46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2" name="Rectangle 470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" name="Rectangle 47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4" name="Rectangle 472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" name="Rectangle 47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6" name="Rectangle 474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" name="Rectangle 47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" name="Rectangle 47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9" name="Rectangle 47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0" name="Rectangle 47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1" name="Rectangle 47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2" name="Rectangle 48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3" name="Rectangle 48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4" name="Rectangle 48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5" name="Rectangle 48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6" name="Rectangle 48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7" name="Rectangle 48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8" name="Rectangle 48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9" name="Rectangle 48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20" name="Rectangle 488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1" name="Rectangle 48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22" name="Rectangle 490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3" name="Rectangle 49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24" name="Rectangle 492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5" name="Rectangle 49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6" name="Rectangle 49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7" name="Rectangle 49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8" name="Rectangle 49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9" name="Rectangle 49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0" name="Rectangle 49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1" name="Rectangle 49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2" name="Rectangle 50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3" name="Rectangle 50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4" name="Rectangle 50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5" name="Rectangle 50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6" name="Rectangle 50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7" name="Rectangle 50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8" name="Rectangle 50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9" name="Rectangle 50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0" name="Rectangle 50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1" name="Rectangle 50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2" name="Rectangle 51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3" name="Rectangle 51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4" name="Rectangle 51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5" name="Rectangle 51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6" name="Rectangle 51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7" name="Rectangle 51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8" name="Rectangle 51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49" name="Rectangle 51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0" name="Rectangle 51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1" name="Rectangle 51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52" name="Rectangle 520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53" name="Rectangle 521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54" name="Rectangle 522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55" name="Rectangle 523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56" name="Rectangle 524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57" name="Rectangle 525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58" name="Rectangle 526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59" name="Rectangle 527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60" name="Rectangle 528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61" name="Rectangle 529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62" name="Rectangle 530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63" name="Rectangle 531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64" name="Rectangle 532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65" name="Rectangle 533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66" name="Rectangle 534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67" name="Rectangle 535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68" name="Rectangle 536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69" name="Rectangle 537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0" name="Rectangle 53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1" name="Rectangle 53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2" name="Rectangle 54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3" name="Rectangle 54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4" name="Rectangle 54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5" name="Rectangle 54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6" name="Rectangle 54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7" name="Rectangle 54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8" name="Rectangle 54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9" name="Rectangle 54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0" name="Rectangle 54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1" name="Rectangle 54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2" name="Rectangle 55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3" name="Rectangle 55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84" name="Rectangle 55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85" name="Rectangle 553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86" name="Rectangle 554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87" name="Rectangle 555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88" name="Rectangle 556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89" name="Rectangle 557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90" name="Rectangle 558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91" name="Rectangle 559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92" name="Rectangle 560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93" name="Rectangle 561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94" name="Rectangle 562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95" name="Rectangle 563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96" name="Rectangle 564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97" name="Rectangle 565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98" name="Rectangle 566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99" name="Rectangle 567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00" name="Rectangle 568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01" name="Rectangle 569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02" name="Rectangle 570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03" name="Rectangle 57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104" name="Rectangle 57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05" name="Rectangle 57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106" name="Rectangle 57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07" name="Rectangle 57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108" name="Rectangle 57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09" name="Rectangle 57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10" name="Rectangle 57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11" name="Rectangle 57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12" name="Rectangle 58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13" name="Rectangle 58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14" name="Rectangle 58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15" name="Rectangle 58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16" name="Rectangle 58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17" name="Rectangle 58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18" name="Rectangle 58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19" name="Rectangle 58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20" name="Rectangle 58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21" name="Rectangle 58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122" name="Rectangle 59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23" name="Rectangle 59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124" name="Rectangle 59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25" name="Rectangle 59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126" name="Rectangle 59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27" name="Rectangle 59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28" name="Rectangle 59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29" name="Rectangle 59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30" name="Rectangle 59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31" name="Rectangle 59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32" name="Rectangle 60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33" name="Rectangle 60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34" name="Rectangle 60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35" name="Rectangle 60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36" name="Rectangle 60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37" name="Rectangle 60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38" name="Rectangle 60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39" name="Rectangle 60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40" name="Rectangle 60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41" name="Rectangle 60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42" name="Rectangle 61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43" name="Rectangle 61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44" name="Rectangle 61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45" name="Rectangle 61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46" name="Rectangle 61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47" name="Rectangle 61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48" name="Rectangle 61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49" name="Rectangle 61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50" name="Rectangle 61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51" name="Rectangle 61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52" name="Rectangle 62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53" name="Rectangle 62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54" name="Rectangle 622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55" name="Rectangle 623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56" name="Rectangle 624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57" name="Rectangle 625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58" name="Rectangle 626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59" name="Rectangle 627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60" name="Rectangle 628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61" name="Rectangle 629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62" name="Rectangle 630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63" name="Rectangle 631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64" name="Rectangle 632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65" name="Rectangle 633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66" name="Rectangle 634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67" name="Rectangle 635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68" name="Rectangle 636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69" name="Rectangle 637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70" name="Rectangle 638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71" name="Rectangle 639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72" name="Rectangle 64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73" name="Rectangle 64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74" name="Rectangle 64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75" name="Rectangle 64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76" name="Rectangle 64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77" name="Rectangle 64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78" name="Rectangle 64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79" name="Rectangle 64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80" name="Rectangle 64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81" name="Rectangle 64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82" name="Rectangle 65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83" name="Rectangle 65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84" name="Rectangle 65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85" name="Rectangle 65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86" name="Rectangle 65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87" name="Rectangle 655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88" name="Rectangle 656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89" name="Rectangle 657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90" name="Rectangle 658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91" name="Rectangle 659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92" name="Rectangle 660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93" name="Rectangle 661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94" name="Rectangle 662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95" name="Rectangle 663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96" name="Rectangle 664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97" name="Rectangle 665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98" name="Rectangle 666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199" name="Rectangle 667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00" name="Rectangle 668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01" name="Rectangle 669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02" name="Rectangle 670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03" name="Rectangle 671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04" name="Rectangle 672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05" name="Rectangle 67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06" name="Rectangle 67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07" name="Rectangle 67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08" name="Rectangle 67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09" name="Rectangle 67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10" name="Rectangle 67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11" name="Rectangle 67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12" name="Rectangle 68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13" name="Rectangle 68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14" name="Rectangle 68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15" name="Rectangle 68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16" name="Rectangle 68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17" name="Rectangle 68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18" name="Rectangle 68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19" name="Rectangle 68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20" name="Rectangle 68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21" name="Rectangle 68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22" name="Rectangle 69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23" name="Rectangle 69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24" name="Rectangle 69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25" name="Rectangle 69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26" name="Rectangle 69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27" name="Rectangle 69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28" name="Rectangle 69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29" name="Rectangle 69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30" name="Rectangle 69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31" name="Rectangle 69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32" name="Rectangle 70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33" name="Rectangle 70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34" name="Rectangle 70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35" name="Rectangle 70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36" name="Rectangle 70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37" name="Rectangle 70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38" name="Rectangle 70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39" name="Rectangle 70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40" name="Rectangle 70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41" name="Rectangle 70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42" name="Rectangle 71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43" name="Rectangle 71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44" name="Rectangle 71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45" name="Rectangle 71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46" name="Rectangle 71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47" name="Rectangle 71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48" name="Rectangle 71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49" name="Rectangle 71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50" name="Rectangle 71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51" name="Rectangle 71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52" name="Rectangle 72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53" name="Rectangle 72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54" name="Rectangle 72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55" name="Rectangle 72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56" name="Rectangle 72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57" name="Rectangle 72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258" name="Rectangle 72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59" name="Rectangle 72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60" name="Rectangle 72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61" name="Rectangle 72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62" name="Rectangle 73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63" name="Rectangle 73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64" name="Rectangle 73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65" name="Rectangle 73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66" name="Rectangle 73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67" name="Rectangle 73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68" name="Rectangle 73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69" name="Rectangle 73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70" name="Rectangle 73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71" name="Rectangle 73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72" name="Rectangle 74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73" name="Rectangle 74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74" name="Rectangle 74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75" name="Rectangle 74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76" name="Rectangle 74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77" name="Rectangle 74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78" name="Rectangle 74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79" name="Rectangle 74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80" name="Rectangle 74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81" name="Rectangle 74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82" name="Rectangle 75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83" name="Rectangle 75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84" name="Rectangle 75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85" name="Rectangle 75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86" name="Rectangle 754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87" name="Rectangle 755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88" name="Rectangle 756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89" name="Rectangle 757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90" name="Rectangle 758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91" name="Rectangle 759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92" name="Rectangle 760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93" name="Rectangle 761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94" name="Rectangle 762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95" name="Rectangle 763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96" name="Rectangle 764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97" name="Rectangle 765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98" name="Rectangle 766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299" name="Rectangle 767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00" name="Rectangle 768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01" name="Rectangle 769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02" name="Rectangle 770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03" name="Rectangle 771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04" name="Rectangle 77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05" name="Rectangle 77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06" name="Rectangle 77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07" name="Rectangle 77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08" name="Rectangle 77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09" name="Rectangle 777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10" name="Rectangle 778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11" name="Rectangle 779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12" name="Rectangle 780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13" name="Rectangle 781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14" name="Rectangle 782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15" name="Rectangle 783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16" name="Rectangle 784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17" name="Rectangle 785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18" name="Rectangle 786"/>
        <xdr:cNvSpPr>
          <a:spLocks/>
        </xdr:cNvSpPr>
      </xdr:nvSpPr>
      <xdr:spPr>
        <a:xfrm>
          <a:off x="0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19" name="Rectangle 787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20" name="Rectangle 788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21" name="Rectangle 789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22" name="Rectangle 790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23" name="Rectangle 791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24" name="Rectangle 792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25" name="Rectangle 793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26" name="Rectangle 794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27" name="Rectangle 795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28" name="Rectangle 796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29" name="Rectangle 797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30" name="Rectangle 798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31" name="Rectangle 799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32" name="Rectangle 800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33" name="Rectangle 801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34" name="Rectangle 802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28</xdr:row>
      <xdr:rowOff>0</xdr:rowOff>
    </xdr:from>
    <xdr:to>
      <xdr:col>1</xdr:col>
      <xdr:colOff>238125</xdr:colOff>
      <xdr:row>28</xdr:row>
      <xdr:rowOff>0</xdr:rowOff>
    </xdr:to>
    <xdr:sp>
      <xdr:nvSpPr>
        <xdr:cNvPr id="335" name="Rectangle 803"/>
        <xdr:cNvSpPr>
          <a:spLocks/>
        </xdr:cNvSpPr>
      </xdr:nvSpPr>
      <xdr:spPr>
        <a:xfrm>
          <a:off x="1209675" y="7496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36" name="Rectangle 80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37" name="Rectangle 80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38" name="Rectangle 80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39" name="Rectangle 80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40" name="Rectangle 80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41" name="Rectangle 81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42" name="Rectangle 81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43" name="Rectangle 81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44" name="Rectangle 81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45" name="Rectangle 81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46" name="Rectangle 81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47" name="Rectangle 81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348" name="Rectangle 817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349" name="Rectangle 818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350" name="Rectangle 819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351" name="Rectangle 820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352" name="Rectangle 821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353" name="Rectangle 822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54" name="Rectangle 82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55" name="Rectangle 82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56" name="Rectangle 82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57" name="Rectangle 82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58" name="Rectangle 82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59" name="Rectangle 82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60" name="Rectangle 82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61" name="Rectangle 83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62" name="Rectangle 83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63" name="Rectangle 83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64" name="Rectangle 83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65" name="Rectangle 83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66" name="Rectangle 83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67" name="Rectangle 83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68" name="Rectangle 83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69" name="Rectangle 83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70" name="Rectangle 83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71" name="Rectangle 84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72" name="Rectangle 84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73" name="Rectangle 84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74" name="Rectangle 84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75" name="Rectangle 84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76" name="Rectangle 84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77" name="Rectangle 84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78" name="Rectangle 84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79" name="Rectangle 84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80" name="Rectangle 84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81" name="Rectangle 85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82" name="Rectangle 85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83" name="Rectangle 85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84" name="Rectangle 85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85" name="Rectangle 85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86" name="Rectangle 85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87" name="Rectangle 85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88" name="Rectangle 85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89" name="Rectangle 85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90" name="Rectangle 85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91" name="Rectangle 86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92" name="Rectangle 86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93" name="Rectangle 86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94" name="Rectangle 86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95" name="Rectangle 86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96" name="Rectangle 86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97" name="Rectangle 86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98" name="Rectangle 86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399" name="Rectangle 86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00" name="Rectangle 86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01" name="Rectangle 87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02" name="Rectangle 87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03" name="Rectangle 87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04" name="Rectangle 87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05" name="Rectangle 87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06" name="Rectangle 87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07" name="Rectangle 87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408" name="Rectangle 877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409" name="Rectangle 878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3</xdr:row>
      <xdr:rowOff>76200</xdr:rowOff>
    </xdr:to>
    <xdr:sp>
      <xdr:nvSpPr>
        <xdr:cNvPr id="410" name="Rectangle 879"/>
        <xdr:cNvSpPr>
          <a:spLocks/>
        </xdr:cNvSpPr>
      </xdr:nvSpPr>
      <xdr:spPr>
        <a:xfrm>
          <a:off x="0" y="81915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11" name="Rectangle 88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12" name="Rectangle 88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13" name="Rectangle 88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14" name="Rectangle 88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15" name="Rectangle 88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16" name="Rectangle 88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17" name="Rectangle 88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18" name="Rectangle 89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19" name="Rectangle 89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20" name="Rectangle 89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21" name="Rectangle 89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22" name="Rectangle 89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23" name="Rectangle 89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24" name="Rectangle 89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25" name="Rectangle 89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26" name="Rectangle 89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27" name="Rectangle 89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28" name="Rectangle 90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29" name="Rectangle 90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30" name="Rectangle 90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31" name="Rectangle 90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32" name="Rectangle 90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33" name="Rectangle 905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34" name="Rectangle 906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35" name="Rectangle 907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36" name="Rectangle 908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37" name="Rectangle 909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38" name="Rectangle 910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39" name="Rectangle 911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40" name="Rectangle 912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41" name="Rectangle 913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0</xdr:col>
      <xdr:colOff>0</xdr:colOff>
      <xdr:row>2</xdr:row>
      <xdr:rowOff>76200</xdr:rowOff>
    </xdr:to>
    <xdr:sp>
      <xdr:nvSpPr>
        <xdr:cNvPr id="442" name="Rectangle 914"/>
        <xdr:cNvSpPr>
          <a:spLocks/>
        </xdr:cNvSpPr>
      </xdr:nvSpPr>
      <xdr:spPr>
        <a:xfrm>
          <a:off x="0" y="4953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angnv\Local%20Settings\Temporary%20Internet%20Files\Content.IE5\89YJWDUJ\BCTC%20Thang%2011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TC"/>
      <sheetName val="Phan tich"/>
      <sheetName val="CD-TH-mau cu"/>
      <sheetName val="CD-CT-mau cu"/>
      <sheetName val="CD-CT-TT23"/>
      <sheetName val="CD-TH-TT15"/>
      <sheetName val="TH-KQKD nam-TT23"/>
      <sheetName val="Luy ke KQKD"/>
      <sheetName val="KQKD-QIV"/>
      <sheetName val="BC luu chuyen tien te"/>
      <sheetName val="BC luu chuyen tien te (2)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6"/>
      <sheetName val="Sheet88"/>
      <sheetName val="Sheet107"/>
      <sheetName val="Sheet108"/>
      <sheetName val="Sheet109"/>
      <sheetName val="Sheet110"/>
      <sheetName val="Sheet111"/>
      <sheetName val="Sheet112"/>
      <sheetName val="Sheet113"/>
      <sheetName val="Sheet114"/>
      <sheetName val="Sheet115"/>
      <sheetName val="Sheet116"/>
      <sheetName val="Sheet117"/>
      <sheetName val="Sheet118"/>
      <sheetName val="Sheet119"/>
      <sheetName val="Sheet120"/>
      <sheetName val="Sheet121"/>
      <sheetName val="Sheet122"/>
      <sheetName val="Sheet123"/>
      <sheetName val="Sheet124"/>
      <sheetName val="Sheet125"/>
      <sheetName val="Sheet126"/>
      <sheetName val="Sheet127"/>
      <sheetName val="Sheet128"/>
      <sheetName val="Sheet129"/>
      <sheetName val="Sheet130"/>
      <sheetName val="Sheet131"/>
      <sheetName val="Sheet132"/>
      <sheetName val="Sheet133"/>
      <sheetName val="Sheet134"/>
      <sheetName val="Sheet135"/>
      <sheetName val="Sheet136"/>
      <sheetName val="Sheet137"/>
      <sheetName val="Sheet138"/>
      <sheetName val="Sheet139"/>
      <sheetName val="Sheet140"/>
      <sheetName val="Sheet141"/>
      <sheetName val="Sheet142"/>
      <sheetName val="Sheet143"/>
      <sheetName val="Sheet144"/>
      <sheetName val="Sheet145"/>
      <sheetName val="Sheet146"/>
      <sheetName val="Sheet147"/>
      <sheetName val="Sheet148"/>
      <sheetName val="Sheet149"/>
      <sheetName val="Sheet150"/>
      <sheetName val="Sheet151"/>
      <sheetName val="Sheet152"/>
      <sheetName val="Sheet153"/>
      <sheetName val="Sheet154"/>
      <sheetName val="Sheet155"/>
      <sheetName val="Sheet156"/>
      <sheetName val="Sheet157"/>
      <sheetName val="Sheet158"/>
      <sheetName val="Sheet159"/>
      <sheetName val="Sheet160"/>
      <sheetName val="Sheet161"/>
      <sheetName val="Sheet162"/>
      <sheetName val="Sheet163"/>
      <sheetName val="Sheet164"/>
      <sheetName val="Sheet165"/>
      <sheetName val="Sheet166"/>
      <sheetName val="Sheet167"/>
      <sheetName val="Sheet168"/>
      <sheetName val="Sheet169"/>
      <sheetName val="Sheet170"/>
      <sheetName val="Sheet171"/>
      <sheetName val="Sheet172"/>
      <sheetName val="Sheet173"/>
      <sheetName val="Sheet174"/>
      <sheetName val="Sheet175"/>
      <sheetName val="Sheet176"/>
      <sheetName val="Sheet177"/>
      <sheetName val="Sheet178"/>
      <sheetName val="Sheet179"/>
      <sheetName val="Sheet180"/>
      <sheetName val="Sheet181"/>
      <sheetName val="Sheet182"/>
      <sheetName val="Sheet183"/>
      <sheetName val="Sheet184"/>
      <sheetName val="Sheet185"/>
      <sheetName val="Sheet186"/>
      <sheetName val="Sheet187"/>
      <sheetName val="Sheet188"/>
      <sheetName val="Sheet189"/>
      <sheetName val="Sheet190"/>
      <sheetName val="Sheet191"/>
      <sheetName val="Sheet192"/>
      <sheetName val="Sheet193"/>
      <sheetName val="Sheet194"/>
      <sheetName val="Sheet195"/>
      <sheetName val="Sheet196"/>
      <sheetName val="Sheet197"/>
      <sheetName val="Sheet198"/>
      <sheetName val="Sheet199"/>
      <sheetName val="Sheet200"/>
      <sheetName val="Sheet201"/>
      <sheetName val="Sheet202"/>
      <sheetName val="Sheet203"/>
      <sheetName val="Sheet204"/>
      <sheetName val="Sheet205"/>
      <sheetName val="Sheet206"/>
      <sheetName val="Sheet207"/>
      <sheetName val="Sheet208"/>
      <sheetName val="Sheet209"/>
      <sheetName val="Sheet210"/>
      <sheetName val="Sheet211"/>
      <sheetName val="Sheet212"/>
      <sheetName val="Sheet213"/>
      <sheetName val="Sheet214"/>
      <sheetName val="Sheet215"/>
      <sheetName val="Sheet216"/>
      <sheetName val="Sheet217"/>
      <sheetName val="Sheet218"/>
      <sheetName val="Sheet219"/>
      <sheetName val="Sheet220"/>
      <sheetName val="Sheet221"/>
      <sheetName val="Sheet222"/>
      <sheetName val="Sheet223"/>
      <sheetName val="Sheet224"/>
      <sheetName val="Sheet225"/>
      <sheetName val="Sheet226"/>
      <sheetName val="Sheet227"/>
      <sheetName val="Sheet228"/>
      <sheetName val="Sheet229"/>
      <sheetName val="Sheet230"/>
      <sheetName val="Sheet231"/>
      <sheetName val="Sheet232"/>
      <sheetName val="Sheet233"/>
      <sheetName val="Sheet234"/>
      <sheetName val="Sheet235"/>
      <sheetName val="Sheet236"/>
      <sheetName val="Sheet237"/>
      <sheetName val="Sheet238"/>
      <sheetName val="Sheet239"/>
      <sheetName val="Sheet240"/>
      <sheetName val="Sheet241"/>
      <sheetName val="Sheet242"/>
      <sheetName val="Sheet243"/>
      <sheetName val="Sheet244"/>
      <sheetName val="Sheet245"/>
      <sheetName val="Sheet246"/>
      <sheetName val="Sheet247"/>
      <sheetName val="Sheet248"/>
      <sheetName val="Sheet249"/>
      <sheetName val="Sheet250"/>
      <sheetName val="Sheet251"/>
      <sheetName val="Sheet252"/>
      <sheetName val="Sheet253"/>
      <sheetName val="Sheet254"/>
      <sheetName val="Sheet255"/>
      <sheetName val="TH-KQKD nam-TT23 (2)"/>
      <sheetName val="KQKD-T2 (2)"/>
    </sheetNames>
    <sheetDataSet>
      <sheetData sheetId="2">
        <row r="111">
          <cell r="D111" t="str">
            <v>Hµ Néi, ngµy 15 th¸ng 01 n¨m 2009</v>
          </cell>
        </row>
      </sheetData>
      <sheetData sheetId="4">
        <row r="10">
          <cell r="E10">
            <v>35266845401</v>
          </cell>
        </row>
        <row r="11">
          <cell r="E11">
            <v>0</v>
          </cell>
        </row>
        <row r="13">
          <cell r="E13">
            <v>0</v>
          </cell>
        </row>
        <row r="14">
          <cell r="E14">
            <v>0</v>
          </cell>
        </row>
        <row r="16">
          <cell r="E16">
            <v>98674692998</v>
          </cell>
        </row>
        <row r="17">
          <cell r="E17">
            <v>23224046853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9207454398</v>
          </cell>
        </row>
        <row r="24">
          <cell r="E24">
            <v>0</v>
          </cell>
        </row>
        <row r="26">
          <cell r="E26">
            <v>66087577181</v>
          </cell>
        </row>
        <row r="27">
          <cell r="E27">
            <v>0</v>
          </cell>
        </row>
        <row r="29">
          <cell r="E29">
            <v>332833590</v>
          </cell>
        </row>
        <row r="30">
          <cell r="E30">
            <v>1077710305</v>
          </cell>
        </row>
        <row r="31">
          <cell r="E31">
            <v>0</v>
          </cell>
        </row>
        <row r="32">
          <cell r="E32">
            <v>7041971985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2">
          <cell r="E42">
            <v>128205394829</v>
          </cell>
        </row>
        <row r="43">
          <cell r="E43">
            <v>-23225411935</v>
          </cell>
        </row>
        <row r="45">
          <cell r="E45">
            <v>0</v>
          </cell>
        </row>
        <row r="46">
          <cell r="E46">
            <v>0</v>
          </cell>
        </row>
        <row r="48">
          <cell r="E48">
            <v>2216090426</v>
          </cell>
        </row>
        <row r="49">
          <cell r="E49">
            <v>-662963597</v>
          </cell>
        </row>
        <row r="50">
          <cell r="E50">
            <v>1179453033</v>
          </cell>
        </row>
        <row r="55">
          <cell r="E55">
            <v>0</v>
          </cell>
        </row>
        <row r="56">
          <cell r="E56">
            <v>20100139210</v>
          </cell>
        </row>
        <row r="57">
          <cell r="E57">
            <v>5300000000</v>
          </cell>
        </row>
        <row r="58">
          <cell r="E58">
            <v>0</v>
          </cell>
        </row>
        <row r="60">
          <cell r="E60">
            <v>504347477</v>
          </cell>
        </row>
        <row r="61">
          <cell r="E61">
            <v>0</v>
          </cell>
        </row>
        <row r="62">
          <cell r="E62">
            <v>0</v>
          </cell>
        </row>
        <row r="67">
          <cell r="E67">
            <v>2785408000</v>
          </cell>
        </row>
        <row r="68">
          <cell r="E68">
            <v>60434665330</v>
          </cell>
        </row>
        <row r="69">
          <cell r="E69">
            <v>66991418972</v>
          </cell>
        </row>
        <row r="70">
          <cell r="E70">
            <v>9833643240</v>
          </cell>
        </row>
        <row r="71">
          <cell r="E71">
            <v>12373794956</v>
          </cell>
        </row>
        <row r="72">
          <cell r="E72">
            <v>12380789198</v>
          </cell>
        </row>
        <row r="76">
          <cell r="E76">
            <v>0</v>
          </cell>
        </row>
        <row r="77">
          <cell r="E77">
            <v>19680867118</v>
          </cell>
        </row>
        <row r="78">
          <cell r="E78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354627159</v>
          </cell>
        </row>
        <row r="83">
          <cell r="E83">
            <v>77371376859</v>
          </cell>
        </row>
        <row r="84">
          <cell r="E84">
            <v>0</v>
          </cell>
        </row>
        <row r="85">
          <cell r="E85">
            <v>5304327</v>
          </cell>
        </row>
        <row r="86">
          <cell r="E86">
            <v>97328951</v>
          </cell>
        </row>
        <row r="90">
          <cell r="E90">
            <v>16067058695</v>
          </cell>
        </row>
        <row r="91">
          <cell r="E91">
            <v>33932941305</v>
          </cell>
        </row>
        <row r="92">
          <cell r="E92">
            <v>29692425608</v>
          </cell>
          <cell r="Q92">
            <v>29692425608</v>
          </cell>
        </row>
        <row r="93">
          <cell r="E93">
            <v>0</v>
          </cell>
        </row>
        <row r="94">
          <cell r="E94">
            <v>-1122493785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12407473389</v>
          </cell>
        </row>
        <row r="98">
          <cell r="E98">
            <v>873306540</v>
          </cell>
        </row>
        <row r="99">
          <cell r="E99">
            <v>0</v>
          </cell>
        </row>
        <row r="101">
          <cell r="E101">
            <v>0</v>
          </cell>
        </row>
        <row r="102">
          <cell r="E102">
            <v>20100426942</v>
          </cell>
        </row>
        <row r="103">
          <cell r="E103">
            <v>0</v>
          </cell>
        </row>
        <row r="105">
          <cell r="E105">
            <v>269819350</v>
          </cell>
        </row>
        <row r="106">
          <cell r="E106">
            <v>0</v>
          </cell>
        </row>
        <row r="107">
          <cell r="E107">
            <v>0</v>
          </cell>
          <cell r="Q107">
            <v>0</v>
          </cell>
        </row>
      </sheetData>
      <sheetData sheetId="7">
        <row r="12">
          <cell r="O12">
            <v>189794293519</v>
          </cell>
        </row>
        <row r="15">
          <cell r="O15">
            <v>275360782031</v>
          </cell>
        </row>
        <row r="17">
          <cell r="O17">
            <v>2300738528</v>
          </cell>
        </row>
        <row r="18">
          <cell r="O18">
            <v>11861297043</v>
          </cell>
        </row>
        <row r="24">
          <cell r="O24">
            <v>16579722080</v>
          </cell>
        </row>
        <row r="26">
          <cell r="O26">
            <v>3656947510</v>
          </cell>
        </row>
        <row r="27">
          <cell r="O27">
            <v>-330021067</v>
          </cell>
        </row>
        <row r="30">
          <cell r="O30">
            <v>3272162525.5200005</v>
          </cell>
        </row>
      </sheetData>
      <sheetData sheetId="8">
        <row r="12">
          <cell r="N12">
            <v>59447397242</v>
          </cell>
        </row>
        <row r="15">
          <cell r="O15">
            <v>92861085852</v>
          </cell>
        </row>
        <row r="17">
          <cell r="O17">
            <v>-204327837</v>
          </cell>
        </row>
        <row r="18">
          <cell r="O18">
            <v>3059746482</v>
          </cell>
        </row>
        <row r="24">
          <cell r="O24">
            <v>2294527854</v>
          </cell>
        </row>
        <row r="26">
          <cell r="O26">
            <v>171809524</v>
          </cell>
        </row>
        <row r="27">
          <cell r="O27">
            <v>42637983</v>
          </cell>
        </row>
        <row r="30">
          <cell r="N30">
            <v>846101596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workbookViewId="0" topLeftCell="A1">
      <selection activeCell="E64" sqref="E64"/>
    </sheetView>
  </sheetViews>
  <sheetFormatPr defaultColWidth="9.140625" defaultRowHeight="12.75"/>
  <cols>
    <col min="1" max="1" width="4.421875" style="3" customWidth="1"/>
    <col min="2" max="2" width="43.7109375" style="4" customWidth="1"/>
    <col min="3" max="3" width="6.28125" style="3" hidden="1" customWidth="1"/>
    <col min="4" max="4" width="8.28125" style="3" hidden="1" customWidth="1"/>
    <col min="5" max="5" width="20.8515625" style="4" customWidth="1"/>
    <col min="6" max="6" width="21.140625" style="4" customWidth="1"/>
    <col min="7" max="7" width="9.140625" style="4" customWidth="1"/>
    <col min="8" max="8" width="15.57421875" style="4" bestFit="1" customWidth="1"/>
    <col min="9" max="9" width="21.7109375" style="4" customWidth="1"/>
    <col min="10" max="10" width="15.57421875" style="4" bestFit="1" customWidth="1"/>
    <col min="11" max="16384" width="9.140625" style="4" customWidth="1"/>
  </cols>
  <sheetData>
    <row r="1" spans="1:2" ht="13.5">
      <c r="A1" s="1" t="s">
        <v>0</v>
      </c>
      <c r="B1" s="2"/>
    </row>
    <row r="2" spans="1:2" ht="13.5">
      <c r="A2" s="1" t="s">
        <v>1</v>
      </c>
      <c r="B2" s="2"/>
    </row>
    <row r="3" spans="1:6" ht="22.5" customHeight="1">
      <c r="A3" s="141" t="s">
        <v>2</v>
      </c>
      <c r="B3" s="141"/>
      <c r="C3" s="141"/>
      <c r="D3" s="141"/>
      <c r="E3" s="141"/>
      <c r="F3" s="141"/>
    </row>
    <row r="4" spans="1:6" s="5" customFormat="1" ht="18.75" customHeight="1">
      <c r="A4" s="142" t="s">
        <v>151</v>
      </c>
      <c r="B4" s="143"/>
      <c r="C4" s="143"/>
      <c r="D4" s="143"/>
      <c r="E4" s="143"/>
      <c r="F4" s="143"/>
    </row>
    <row r="5" ht="7.5" customHeight="1" thickBot="1"/>
    <row r="6" spans="1:6" ht="22.5" customHeight="1">
      <c r="A6" s="6"/>
      <c r="B6" s="7" t="s">
        <v>3</v>
      </c>
      <c r="C6" s="8" t="s">
        <v>4</v>
      </c>
      <c r="D6" s="9" t="s">
        <v>5</v>
      </c>
      <c r="E6" s="7" t="s">
        <v>189</v>
      </c>
      <c r="F6" s="10" t="s">
        <v>188</v>
      </c>
    </row>
    <row r="7" spans="1:6" ht="14.25">
      <c r="A7" s="11" t="s">
        <v>6</v>
      </c>
      <c r="B7" s="12" t="s">
        <v>7</v>
      </c>
      <c r="C7" s="13">
        <v>100</v>
      </c>
      <c r="D7" s="13"/>
      <c r="E7" s="14">
        <f>E9+E12+E15+E25+E28</f>
        <v>240913132711</v>
      </c>
      <c r="F7" s="15">
        <f>F9+F12+F15+F25+F28</f>
        <v>229939180642</v>
      </c>
    </row>
    <row r="8" spans="1:9" s="21" customFormat="1" ht="10.5" customHeight="1" hidden="1">
      <c r="A8" s="16"/>
      <c r="B8" s="17" t="s">
        <v>8</v>
      </c>
      <c r="C8" s="18"/>
      <c r="D8" s="18"/>
      <c r="E8" s="19"/>
      <c r="F8" s="20"/>
      <c r="H8" s="36"/>
      <c r="I8" s="36"/>
    </row>
    <row r="9" spans="1:6" ht="12.75">
      <c r="A9" s="22" t="s">
        <v>9</v>
      </c>
      <c r="B9" s="23" t="s">
        <v>10</v>
      </c>
      <c r="C9" s="24">
        <v>110</v>
      </c>
      <c r="D9" s="24"/>
      <c r="E9" s="25">
        <f>E10+E11</f>
        <v>35266845401</v>
      </c>
      <c r="F9" s="26">
        <f>F10+F11</f>
        <v>24023942342</v>
      </c>
    </row>
    <row r="10" spans="1:6" ht="12.75" hidden="1">
      <c r="A10" s="27">
        <v>1</v>
      </c>
      <c r="B10" s="28" t="s">
        <v>11</v>
      </c>
      <c r="C10" s="29">
        <v>111</v>
      </c>
      <c r="D10" s="29" t="s">
        <v>12</v>
      </c>
      <c r="E10" s="30">
        <f>'[1]CD-CT-TT23'!E10</f>
        <v>35266845401</v>
      </c>
      <c r="F10" s="31">
        <v>24023942342</v>
      </c>
    </row>
    <row r="11" spans="1:6" ht="12.75" hidden="1">
      <c r="A11" s="27">
        <v>2</v>
      </c>
      <c r="B11" s="28" t="s">
        <v>13</v>
      </c>
      <c r="C11" s="29">
        <v>112</v>
      </c>
      <c r="D11" s="29"/>
      <c r="E11" s="30">
        <f>'[1]CD-CT-TT23'!E11</f>
        <v>0</v>
      </c>
      <c r="F11" s="31">
        <f>'[1]CD-CT-TT23'!Q11</f>
        <v>0</v>
      </c>
    </row>
    <row r="12" spans="1:9" ht="12.75">
      <c r="A12" s="22" t="s">
        <v>14</v>
      </c>
      <c r="B12" s="23" t="s">
        <v>15</v>
      </c>
      <c r="C12" s="24">
        <v>120</v>
      </c>
      <c r="D12" s="29" t="s">
        <v>16</v>
      </c>
      <c r="E12" s="25">
        <f>E13+E14</f>
        <v>0</v>
      </c>
      <c r="F12" s="26">
        <f>F13+F14</f>
        <v>631771150</v>
      </c>
      <c r="H12" s="36"/>
      <c r="I12" s="36"/>
    </row>
    <row r="13" spans="1:6" ht="12.75" hidden="1">
      <c r="A13" s="27">
        <v>1</v>
      </c>
      <c r="B13" s="28" t="s">
        <v>17</v>
      </c>
      <c r="C13" s="29">
        <v>121</v>
      </c>
      <c r="D13" s="29"/>
      <c r="E13" s="30">
        <f>'[1]CD-CT-TT23'!E13</f>
        <v>0</v>
      </c>
      <c r="F13" s="31">
        <v>631771150</v>
      </c>
    </row>
    <row r="14" spans="1:6" ht="12.75" hidden="1">
      <c r="A14" s="27">
        <v>2</v>
      </c>
      <c r="B14" s="28" t="s">
        <v>18</v>
      </c>
      <c r="C14" s="29">
        <v>129</v>
      </c>
      <c r="D14" s="29"/>
      <c r="E14" s="30">
        <f>'[1]CD-CT-TT23'!E14</f>
        <v>0</v>
      </c>
      <c r="F14" s="31">
        <f>'[1]CD-CT-TT23'!Q14</f>
        <v>0</v>
      </c>
    </row>
    <row r="15" spans="1:9" ht="12.75">
      <c r="A15" s="22" t="s">
        <v>19</v>
      </c>
      <c r="B15" s="23" t="s">
        <v>20</v>
      </c>
      <c r="C15" s="24">
        <v>130</v>
      </c>
      <c r="D15" s="24"/>
      <c r="E15" s="25">
        <f>E16+E17+E18+E22+E23+E24</f>
        <v>131106194249</v>
      </c>
      <c r="F15" s="26">
        <f>F16+F17+F18+F22+F23+F24</f>
        <v>122234132146</v>
      </c>
      <c r="H15" s="36"/>
      <c r="I15" s="36"/>
    </row>
    <row r="16" spans="1:6" ht="12.75" hidden="1">
      <c r="A16" s="27">
        <v>1</v>
      </c>
      <c r="B16" s="28" t="s">
        <v>21</v>
      </c>
      <c r="C16" s="29">
        <v>131</v>
      </c>
      <c r="D16" s="29"/>
      <c r="E16" s="30">
        <f>'[1]CD-CT-TT23'!E16</f>
        <v>98674692998</v>
      </c>
      <c r="F16" s="31">
        <v>71676882572</v>
      </c>
    </row>
    <row r="17" spans="1:6" ht="12.75" hidden="1">
      <c r="A17" s="27">
        <v>2</v>
      </c>
      <c r="B17" s="28" t="s">
        <v>22</v>
      </c>
      <c r="C17" s="29">
        <v>132</v>
      </c>
      <c r="D17" s="29"/>
      <c r="E17" s="30">
        <f>'[1]CD-CT-TT23'!E17</f>
        <v>23224046853</v>
      </c>
      <c r="F17" s="31">
        <v>17430164237</v>
      </c>
    </row>
    <row r="18" spans="1:6" ht="12.75" hidden="1">
      <c r="A18" s="27">
        <v>3</v>
      </c>
      <c r="B18" s="28" t="s">
        <v>23</v>
      </c>
      <c r="C18" s="29">
        <v>133</v>
      </c>
      <c r="D18" s="29"/>
      <c r="E18" s="30">
        <f>E19+E20+E21</f>
        <v>0</v>
      </c>
      <c r="F18" s="31">
        <f>F19+F20+F21</f>
        <v>0</v>
      </c>
    </row>
    <row r="19" spans="1:6" ht="11.25" customHeight="1" hidden="1">
      <c r="A19" s="27"/>
      <c r="B19" s="28" t="s">
        <v>24</v>
      </c>
      <c r="C19" s="29"/>
      <c r="D19" s="29"/>
      <c r="E19" s="30">
        <f>'[1]CD-CT-TT23'!E19</f>
        <v>0</v>
      </c>
      <c r="F19" s="31">
        <f>'[1]CD-CT-TT23'!Q19</f>
        <v>0</v>
      </c>
    </row>
    <row r="20" spans="1:6" ht="10.5" customHeight="1" hidden="1">
      <c r="A20" s="27"/>
      <c r="B20" s="28" t="s">
        <v>25</v>
      </c>
      <c r="C20" s="29"/>
      <c r="D20" s="29"/>
      <c r="E20" s="30">
        <f>'[1]CD-CT-TT23'!E20</f>
        <v>0</v>
      </c>
      <c r="F20" s="31">
        <f>'[1]CD-CT-TT23'!Q20</f>
        <v>0</v>
      </c>
    </row>
    <row r="21" spans="1:6" ht="12.75" hidden="1">
      <c r="A21" s="27"/>
      <c r="B21" s="28" t="s">
        <v>26</v>
      </c>
      <c r="C21" s="29"/>
      <c r="D21" s="29"/>
      <c r="E21" s="30">
        <f>'[1]CD-CT-TT23'!E21</f>
        <v>0</v>
      </c>
      <c r="F21" s="31">
        <f>'[1]CD-CT-TT23'!Q21</f>
        <v>0</v>
      </c>
    </row>
    <row r="22" spans="1:6" ht="12.75" hidden="1">
      <c r="A22" s="27">
        <v>4</v>
      </c>
      <c r="B22" s="28" t="s">
        <v>27</v>
      </c>
      <c r="C22" s="29">
        <v>134</v>
      </c>
      <c r="D22" s="29"/>
      <c r="E22" s="30">
        <f>'[1]CD-CT-TT23'!E22</f>
        <v>0</v>
      </c>
      <c r="F22" s="31">
        <f>'[1]CD-CT-TT23'!Q22</f>
        <v>0</v>
      </c>
    </row>
    <row r="23" spans="1:6" ht="12.75" hidden="1">
      <c r="A23" s="27">
        <v>5</v>
      </c>
      <c r="B23" s="28" t="s">
        <v>28</v>
      </c>
      <c r="C23" s="29">
        <v>135</v>
      </c>
      <c r="D23" s="29" t="s">
        <v>29</v>
      </c>
      <c r="E23" s="30">
        <f>'[1]CD-CT-TT23'!E23</f>
        <v>9207454398</v>
      </c>
      <c r="F23" s="31">
        <v>33127085337</v>
      </c>
    </row>
    <row r="24" spans="1:6" ht="12.75" hidden="1">
      <c r="A24" s="27">
        <v>6</v>
      </c>
      <c r="B24" s="28" t="s">
        <v>30</v>
      </c>
      <c r="C24" s="29">
        <v>139</v>
      </c>
      <c r="D24" s="29"/>
      <c r="E24" s="30">
        <f>'[1]CD-CT-TT23'!E24</f>
        <v>0</v>
      </c>
      <c r="F24" s="31">
        <f>'[1]CD-CT-TT23'!Q24</f>
        <v>0</v>
      </c>
    </row>
    <row r="25" spans="1:6" ht="12.75">
      <c r="A25" s="22" t="s">
        <v>31</v>
      </c>
      <c r="B25" s="23" t="s">
        <v>32</v>
      </c>
      <c r="C25" s="24">
        <v>140</v>
      </c>
      <c r="D25" s="24"/>
      <c r="E25" s="25">
        <f>E26+E27</f>
        <v>66087577181</v>
      </c>
      <c r="F25" s="26">
        <f>F26+F27</f>
        <v>70050135837</v>
      </c>
    </row>
    <row r="26" spans="1:6" ht="12.75" hidden="1">
      <c r="A26" s="32">
        <v>1</v>
      </c>
      <c r="B26" s="33" t="s">
        <v>32</v>
      </c>
      <c r="C26" s="34">
        <v>141</v>
      </c>
      <c r="D26" s="29" t="s">
        <v>33</v>
      </c>
      <c r="E26" s="30">
        <f>'[1]CD-CT-TT23'!E26</f>
        <v>66087577181</v>
      </c>
      <c r="F26" s="31">
        <v>70050135837</v>
      </c>
    </row>
    <row r="27" spans="1:6" ht="12.75" hidden="1">
      <c r="A27" s="32">
        <v>2</v>
      </c>
      <c r="B27" s="33" t="s">
        <v>34</v>
      </c>
      <c r="C27" s="34">
        <v>149</v>
      </c>
      <c r="D27" s="34"/>
      <c r="E27" s="30">
        <f>'[1]CD-CT-TT23'!E27</f>
        <v>0</v>
      </c>
      <c r="F27" s="31">
        <f>'[1]CD-CT-TT23'!Q27</f>
        <v>0</v>
      </c>
    </row>
    <row r="28" spans="1:6" ht="12.75">
      <c r="A28" s="22" t="s">
        <v>35</v>
      </c>
      <c r="B28" s="23" t="s">
        <v>36</v>
      </c>
      <c r="C28" s="24">
        <v>150</v>
      </c>
      <c r="D28" s="24"/>
      <c r="E28" s="25">
        <f>SUM(E29:E32)</f>
        <v>8452515880</v>
      </c>
      <c r="F28" s="26">
        <f>SUM(F29:F32)</f>
        <v>12999199167</v>
      </c>
    </row>
    <row r="29" spans="1:6" ht="12.75" hidden="1">
      <c r="A29" s="27">
        <v>1</v>
      </c>
      <c r="B29" s="28" t="s">
        <v>37</v>
      </c>
      <c r="C29" s="29">
        <v>151</v>
      </c>
      <c r="D29" s="29"/>
      <c r="E29" s="30">
        <f>'[1]CD-CT-TT23'!E29</f>
        <v>332833590</v>
      </c>
      <c r="F29" s="31">
        <v>2928915703</v>
      </c>
    </row>
    <row r="30" spans="1:6" ht="12.75" hidden="1">
      <c r="A30" s="27">
        <v>2</v>
      </c>
      <c r="B30" s="28" t="s">
        <v>38</v>
      </c>
      <c r="C30" s="29">
        <v>152</v>
      </c>
      <c r="D30" s="29"/>
      <c r="E30" s="30">
        <f>'[1]CD-CT-TT23'!E30</f>
        <v>1077710305</v>
      </c>
      <c r="F30" s="31">
        <v>695890451</v>
      </c>
    </row>
    <row r="31" spans="1:6" ht="12.75" hidden="1">
      <c r="A31" s="27">
        <v>3</v>
      </c>
      <c r="B31" s="28" t="s">
        <v>39</v>
      </c>
      <c r="C31" s="29">
        <v>154</v>
      </c>
      <c r="D31" s="29" t="s">
        <v>40</v>
      </c>
      <c r="E31" s="30">
        <f>'[1]CD-CT-TT23'!E31</f>
        <v>0</v>
      </c>
      <c r="F31" s="31">
        <f>'[1]CD-CT-TT23'!Q31</f>
        <v>0</v>
      </c>
    </row>
    <row r="32" spans="1:6" ht="12.75" hidden="1">
      <c r="A32" s="27">
        <v>5</v>
      </c>
      <c r="B32" s="28" t="s">
        <v>36</v>
      </c>
      <c r="C32" s="29">
        <v>158</v>
      </c>
      <c r="D32" s="29"/>
      <c r="E32" s="30">
        <f>'[1]CD-CT-TT23'!E32</f>
        <v>7041971985</v>
      </c>
      <c r="F32" s="31">
        <v>9374393013</v>
      </c>
    </row>
    <row r="33" spans="1:6" ht="14.25">
      <c r="A33" s="22" t="s">
        <v>41</v>
      </c>
      <c r="B33" s="35" t="s">
        <v>42</v>
      </c>
      <c r="C33" s="24">
        <v>200</v>
      </c>
      <c r="D33" s="24"/>
      <c r="E33" s="25">
        <f>E35+E41+E52+E55+E60</f>
        <v>133617049443</v>
      </c>
      <c r="F33" s="26">
        <f>F35+F41+F52+F55+F60</f>
        <v>135953341916</v>
      </c>
    </row>
    <row r="34" spans="1:6" ht="12.75" hidden="1">
      <c r="A34" s="27"/>
      <c r="B34" s="28" t="s">
        <v>43</v>
      </c>
      <c r="C34" s="29"/>
      <c r="D34" s="29"/>
      <c r="E34" s="30"/>
      <c r="F34" s="31"/>
    </row>
    <row r="35" spans="1:6" ht="12.75">
      <c r="A35" s="22" t="s">
        <v>9</v>
      </c>
      <c r="B35" s="23" t="s">
        <v>44</v>
      </c>
      <c r="C35" s="24">
        <v>210</v>
      </c>
      <c r="D35" s="24"/>
      <c r="E35" s="25">
        <f>SUM(E36:E40)</f>
        <v>0</v>
      </c>
      <c r="F35" s="26">
        <f>SUM(F36:F40)</f>
        <v>0</v>
      </c>
    </row>
    <row r="36" spans="1:6" ht="12.75" hidden="1">
      <c r="A36" s="27">
        <v>1</v>
      </c>
      <c r="B36" s="28" t="s">
        <v>45</v>
      </c>
      <c r="C36" s="29">
        <v>211</v>
      </c>
      <c r="D36" s="29"/>
      <c r="E36" s="30">
        <f>'[1]CD-CT-TT23'!E35</f>
        <v>0</v>
      </c>
      <c r="F36" s="31">
        <f>'[1]CD-CT-TT23'!Q35</f>
        <v>0</v>
      </c>
    </row>
    <row r="37" spans="1:6" ht="12.75" hidden="1">
      <c r="A37" s="27">
        <v>2</v>
      </c>
      <c r="B37" s="28" t="s">
        <v>46</v>
      </c>
      <c r="C37" s="29">
        <v>212</v>
      </c>
      <c r="D37" s="29"/>
      <c r="E37" s="30">
        <f>'[1]CD-CT-TT23'!E36</f>
        <v>0</v>
      </c>
      <c r="F37" s="31">
        <f>'[1]CD-CT-TT23'!Q36</f>
        <v>0</v>
      </c>
    </row>
    <row r="38" spans="1:6" ht="12.75" hidden="1">
      <c r="A38" s="27">
        <v>3</v>
      </c>
      <c r="B38" s="28" t="s">
        <v>47</v>
      </c>
      <c r="C38" s="29">
        <v>213</v>
      </c>
      <c r="D38" s="29" t="s">
        <v>48</v>
      </c>
      <c r="E38" s="30">
        <f>'[1]CD-CT-TT23'!E37</f>
        <v>0</v>
      </c>
      <c r="F38" s="31">
        <f>'[1]CD-CT-TT23'!Q37</f>
        <v>0</v>
      </c>
    </row>
    <row r="39" spans="1:6" ht="12.75" hidden="1">
      <c r="A39" s="27">
        <v>4</v>
      </c>
      <c r="B39" s="28" t="s">
        <v>49</v>
      </c>
      <c r="C39" s="29">
        <v>218</v>
      </c>
      <c r="D39" s="29" t="s">
        <v>50</v>
      </c>
      <c r="E39" s="30">
        <f>'[1]CD-CT-TT23'!E38</f>
        <v>0</v>
      </c>
      <c r="F39" s="31">
        <f>'[1]CD-CT-TT23'!Q38</f>
        <v>0</v>
      </c>
    </row>
    <row r="40" spans="1:6" ht="12.75" hidden="1">
      <c r="A40" s="27">
        <v>5</v>
      </c>
      <c r="B40" s="28" t="s">
        <v>51</v>
      </c>
      <c r="C40" s="29">
        <v>219</v>
      </c>
      <c r="D40" s="29"/>
      <c r="E40" s="30">
        <f>'[1]CD-CT-TT23'!E39</f>
        <v>0</v>
      </c>
      <c r="F40" s="31">
        <f>'[1]CD-CT-TT23'!Q39</f>
        <v>0</v>
      </c>
    </row>
    <row r="41" spans="1:6" ht="12.75">
      <c r="A41" s="22" t="s">
        <v>14</v>
      </c>
      <c r="B41" s="23" t="s">
        <v>52</v>
      </c>
      <c r="C41" s="24">
        <v>220</v>
      </c>
      <c r="D41" s="24"/>
      <c r="E41" s="25">
        <f>E42+E45+E48+E51</f>
        <v>107712562756</v>
      </c>
      <c r="F41" s="26">
        <f>F42+F45+F48+F51</f>
        <v>106536936796</v>
      </c>
    </row>
    <row r="42" spans="1:6" ht="12.75">
      <c r="A42" s="27">
        <v>1</v>
      </c>
      <c r="B42" s="28" t="s">
        <v>53</v>
      </c>
      <c r="C42" s="29">
        <v>221</v>
      </c>
      <c r="D42" s="29" t="s">
        <v>54</v>
      </c>
      <c r="E42" s="30">
        <f>E43+E44</f>
        <v>104979982894</v>
      </c>
      <c r="F42" s="31">
        <f>F43+F44</f>
        <v>85131660133</v>
      </c>
    </row>
    <row r="43" spans="1:8" ht="12.75" hidden="1">
      <c r="A43" s="27"/>
      <c r="B43" s="28" t="s">
        <v>55</v>
      </c>
      <c r="C43" s="29">
        <v>222</v>
      </c>
      <c r="D43" s="29"/>
      <c r="E43" s="30">
        <f>'[1]CD-CT-TT23'!E42</f>
        <v>128205394829</v>
      </c>
      <c r="F43" s="31">
        <v>108167022029</v>
      </c>
      <c r="H43" s="36"/>
    </row>
    <row r="44" spans="1:6" ht="12.75" hidden="1">
      <c r="A44" s="27"/>
      <c r="B44" s="28" t="s">
        <v>56</v>
      </c>
      <c r="C44" s="29">
        <v>223</v>
      </c>
      <c r="D44" s="29"/>
      <c r="E44" s="30">
        <f>'[1]CD-CT-TT23'!E43</f>
        <v>-23225411935</v>
      </c>
      <c r="F44" s="31">
        <v>-23035361896</v>
      </c>
    </row>
    <row r="45" spans="1:6" ht="12.75">
      <c r="A45" s="27">
        <v>2</v>
      </c>
      <c r="B45" s="28" t="s">
        <v>57</v>
      </c>
      <c r="C45" s="29">
        <v>224</v>
      </c>
      <c r="D45" s="29" t="s">
        <v>58</v>
      </c>
      <c r="E45" s="30">
        <f>E46+E47</f>
        <v>0</v>
      </c>
      <c r="F45" s="31">
        <f>F46+F47</f>
        <v>0</v>
      </c>
    </row>
    <row r="46" spans="1:6" ht="12.75" hidden="1">
      <c r="A46" s="27"/>
      <c r="B46" s="28" t="s">
        <v>55</v>
      </c>
      <c r="C46" s="29">
        <v>225</v>
      </c>
      <c r="D46" s="29"/>
      <c r="E46" s="30">
        <f>'[1]CD-CT-TT23'!E45</f>
        <v>0</v>
      </c>
      <c r="F46" s="31">
        <f>'[1]CD-CT-TT23'!Q45</f>
        <v>0</v>
      </c>
    </row>
    <row r="47" spans="1:6" ht="12.75" hidden="1">
      <c r="A47" s="27"/>
      <c r="B47" s="28" t="s">
        <v>56</v>
      </c>
      <c r="C47" s="29">
        <v>226</v>
      </c>
      <c r="D47" s="29"/>
      <c r="E47" s="30">
        <f>'[1]CD-CT-TT23'!E46</f>
        <v>0</v>
      </c>
      <c r="F47" s="31">
        <f>'[1]CD-CT-TT23'!Q46</f>
        <v>0</v>
      </c>
    </row>
    <row r="48" spans="1:6" ht="12.75">
      <c r="A48" s="27">
        <v>3</v>
      </c>
      <c r="B48" s="28" t="s">
        <v>59</v>
      </c>
      <c r="C48" s="29">
        <v>227</v>
      </c>
      <c r="D48" s="29" t="s">
        <v>60</v>
      </c>
      <c r="E48" s="30">
        <f>E49+E50</f>
        <v>1553126829</v>
      </c>
      <c r="F48" s="31">
        <f>F49+F50</f>
        <v>1109743482</v>
      </c>
    </row>
    <row r="49" spans="1:6" ht="12.75" hidden="1">
      <c r="A49" s="27"/>
      <c r="B49" s="28" t="s">
        <v>55</v>
      </c>
      <c r="C49" s="29">
        <v>228</v>
      </c>
      <c r="D49" s="29"/>
      <c r="E49" s="30">
        <f>'[1]CD-CT-TT23'!E48</f>
        <v>2216090426</v>
      </c>
      <c r="F49" s="31">
        <v>1729470426</v>
      </c>
    </row>
    <row r="50" spans="1:6" ht="12.75" hidden="1">
      <c r="A50" s="27"/>
      <c r="B50" s="28" t="s">
        <v>56</v>
      </c>
      <c r="C50" s="29">
        <v>229</v>
      </c>
      <c r="D50" s="29"/>
      <c r="E50" s="30">
        <f>'[1]CD-CT-TT23'!E49</f>
        <v>-662963597</v>
      </c>
      <c r="F50" s="31">
        <v>-619726944</v>
      </c>
    </row>
    <row r="51" spans="1:6" ht="12.75">
      <c r="A51" s="27">
        <v>4</v>
      </c>
      <c r="B51" s="28" t="s">
        <v>61</v>
      </c>
      <c r="C51" s="29">
        <v>230</v>
      </c>
      <c r="D51" s="29" t="s">
        <v>62</v>
      </c>
      <c r="E51" s="30">
        <f>'[1]CD-CT-TT23'!E50</f>
        <v>1179453033</v>
      </c>
      <c r="F51" s="31">
        <v>20295533181</v>
      </c>
    </row>
    <row r="52" spans="1:6" ht="12.75">
      <c r="A52" s="22" t="s">
        <v>19</v>
      </c>
      <c r="B52" s="23" t="s">
        <v>63</v>
      </c>
      <c r="C52" s="24">
        <v>240</v>
      </c>
      <c r="D52" s="29" t="s">
        <v>64</v>
      </c>
      <c r="E52" s="25">
        <f>E53+E54</f>
        <v>0</v>
      </c>
      <c r="F52" s="26">
        <f>F53+F54</f>
        <v>0</v>
      </c>
    </row>
    <row r="53" spans="1:6" ht="12.75" hidden="1">
      <c r="A53" s="27"/>
      <c r="B53" s="28" t="s">
        <v>55</v>
      </c>
      <c r="C53" s="29">
        <v>241</v>
      </c>
      <c r="D53" s="29"/>
      <c r="E53" s="30">
        <f>'[1]CD-CT-TT23'!E52</f>
        <v>0</v>
      </c>
      <c r="F53" s="31">
        <f>'[1]CD-CT-TT23'!Q52</f>
        <v>0</v>
      </c>
    </row>
    <row r="54" spans="1:6" ht="12.75" hidden="1">
      <c r="A54" s="27"/>
      <c r="B54" s="28" t="s">
        <v>56</v>
      </c>
      <c r="C54" s="29">
        <v>242</v>
      </c>
      <c r="D54" s="29"/>
      <c r="E54" s="30">
        <f>'[1]CD-CT-TT23'!E53</f>
        <v>0</v>
      </c>
      <c r="F54" s="31">
        <f>'[1]CD-CT-TT23'!Q53</f>
        <v>0</v>
      </c>
    </row>
    <row r="55" spans="1:6" ht="12.75">
      <c r="A55" s="22" t="s">
        <v>31</v>
      </c>
      <c r="B55" s="23" t="s">
        <v>65</v>
      </c>
      <c r="C55" s="24">
        <v>250</v>
      </c>
      <c r="D55" s="24"/>
      <c r="E55" s="25">
        <f>SUM(E56:E59)</f>
        <v>25400139210</v>
      </c>
      <c r="F55" s="26">
        <f>SUM(F56:F59)</f>
        <v>29300000000</v>
      </c>
    </row>
    <row r="56" spans="1:6" ht="12.75" hidden="1">
      <c r="A56" s="27">
        <v>1</v>
      </c>
      <c r="B56" s="28" t="s">
        <v>66</v>
      </c>
      <c r="C56" s="29">
        <v>251</v>
      </c>
      <c r="D56" s="29"/>
      <c r="E56" s="30">
        <f>'[1]CD-CT-TT23'!E55</f>
        <v>0</v>
      </c>
      <c r="F56" s="31">
        <f>'[1]CD-CT-TT23'!Q55</f>
        <v>0</v>
      </c>
    </row>
    <row r="57" spans="1:6" ht="12.75" hidden="1">
      <c r="A57" s="27">
        <v>2</v>
      </c>
      <c r="B57" s="28" t="s">
        <v>67</v>
      </c>
      <c r="C57" s="29">
        <v>252</v>
      </c>
      <c r="D57" s="29"/>
      <c r="E57" s="30">
        <f>'[1]CD-CT-TT23'!E56</f>
        <v>20100139210</v>
      </c>
      <c r="F57" s="31">
        <v>18500000000</v>
      </c>
    </row>
    <row r="58" spans="1:6" ht="12.75" hidden="1">
      <c r="A58" s="27">
        <v>3</v>
      </c>
      <c r="B58" s="28" t="s">
        <v>68</v>
      </c>
      <c r="C58" s="29">
        <v>258</v>
      </c>
      <c r="D58" s="29" t="s">
        <v>69</v>
      </c>
      <c r="E58" s="30">
        <f>'[1]CD-CT-TT23'!E57</f>
        <v>5300000000</v>
      </c>
      <c r="F58" s="31">
        <v>10800000000</v>
      </c>
    </row>
    <row r="59" spans="1:6" ht="12.75" hidden="1">
      <c r="A59" s="27">
        <v>4</v>
      </c>
      <c r="B59" s="28" t="s">
        <v>70</v>
      </c>
      <c r="C59" s="29">
        <v>259</v>
      </c>
      <c r="D59" s="29"/>
      <c r="E59" s="30">
        <f>'[1]CD-CT-TT23'!E58</f>
        <v>0</v>
      </c>
      <c r="F59" s="31">
        <f>'[1]CD-CT-TT23'!Q58</f>
        <v>0</v>
      </c>
    </row>
    <row r="60" spans="1:6" ht="12.75">
      <c r="A60" s="22" t="s">
        <v>35</v>
      </c>
      <c r="B60" s="23" t="s">
        <v>71</v>
      </c>
      <c r="C60" s="24">
        <v>260</v>
      </c>
      <c r="D60" s="24"/>
      <c r="E60" s="25">
        <f>SUM(E61:E63)</f>
        <v>504347477</v>
      </c>
      <c r="F60" s="26">
        <f>SUM(F61:F63)</f>
        <v>116405120</v>
      </c>
    </row>
    <row r="61" spans="1:6" ht="12.75" hidden="1">
      <c r="A61" s="27">
        <v>1</v>
      </c>
      <c r="B61" s="28" t="s">
        <v>72</v>
      </c>
      <c r="C61" s="29">
        <v>261</v>
      </c>
      <c r="D61" s="29" t="s">
        <v>73</v>
      </c>
      <c r="E61" s="30">
        <f>'[1]CD-CT-TT23'!E60</f>
        <v>504347477</v>
      </c>
      <c r="F61" s="31">
        <v>51923781</v>
      </c>
    </row>
    <row r="62" spans="1:6" ht="12.75" hidden="1">
      <c r="A62" s="27">
        <v>2</v>
      </c>
      <c r="B62" s="28" t="s">
        <v>74</v>
      </c>
      <c r="C62" s="29">
        <v>262</v>
      </c>
      <c r="D62" s="29" t="s">
        <v>75</v>
      </c>
      <c r="E62" s="30">
        <f>'[1]CD-CT-TT23'!E61</f>
        <v>0</v>
      </c>
      <c r="F62" s="31">
        <f>'[1]CD-CT-TT23'!Q61</f>
        <v>0</v>
      </c>
    </row>
    <row r="63" spans="1:6" ht="12.75" hidden="1">
      <c r="A63" s="37">
        <v>3</v>
      </c>
      <c r="B63" s="38" t="s">
        <v>71</v>
      </c>
      <c r="C63" s="39">
        <v>268</v>
      </c>
      <c r="D63" s="39"/>
      <c r="E63" s="30">
        <f>'[1]CD-CT-TT23'!E62</f>
        <v>0</v>
      </c>
      <c r="F63" s="31">
        <v>64481339</v>
      </c>
    </row>
    <row r="64" spans="1:6" s="45" customFormat="1" ht="19.5" customHeight="1">
      <c r="A64" s="40"/>
      <c r="B64" s="41" t="s">
        <v>76</v>
      </c>
      <c r="C64" s="42">
        <v>270</v>
      </c>
      <c r="D64" s="42"/>
      <c r="E64" s="43">
        <f>E33+E7</f>
        <v>374530182154</v>
      </c>
      <c r="F64" s="44">
        <f>F33+F7</f>
        <v>365892522558</v>
      </c>
    </row>
    <row r="65" spans="1:6" ht="26.25" customHeight="1">
      <c r="A65" s="46"/>
      <c r="B65" s="47" t="s">
        <v>77</v>
      </c>
      <c r="C65" s="48"/>
      <c r="D65" s="48"/>
      <c r="E65" s="47" t="str">
        <f>E6</f>
        <v>Cuèi kú</v>
      </c>
      <c r="F65" s="47" t="str">
        <f>F6</f>
        <v>§Çu kú</v>
      </c>
    </row>
    <row r="66" spans="1:6" ht="12.75">
      <c r="A66" s="49"/>
      <c r="B66" s="50"/>
      <c r="C66" s="51"/>
      <c r="D66" s="51"/>
      <c r="E66" s="52"/>
      <c r="F66" s="53"/>
    </row>
    <row r="67" spans="1:6" ht="14.25">
      <c r="A67" s="22" t="s">
        <v>78</v>
      </c>
      <c r="B67" s="35" t="s">
        <v>79</v>
      </c>
      <c r="C67" s="24">
        <v>300</v>
      </c>
      <c r="D67" s="24"/>
      <c r="E67" s="25">
        <f>E68+E79</f>
        <v>262309224110</v>
      </c>
      <c r="F67" s="26">
        <f>F68+F79</f>
        <v>258583695742</v>
      </c>
    </row>
    <row r="68" spans="1:6" ht="12.75">
      <c r="A68" s="22" t="s">
        <v>9</v>
      </c>
      <c r="B68" s="23" t="s">
        <v>80</v>
      </c>
      <c r="C68" s="24">
        <v>310</v>
      </c>
      <c r="D68" s="24"/>
      <c r="E68" s="25">
        <f>SUM(E69:E78)</f>
        <v>184480586814</v>
      </c>
      <c r="F68" s="26">
        <f>SUM(F69:F78)</f>
        <v>173146487356</v>
      </c>
    </row>
    <row r="69" spans="1:6" ht="12.75" hidden="1">
      <c r="A69" s="27">
        <v>1</v>
      </c>
      <c r="B69" s="28" t="s">
        <v>81</v>
      </c>
      <c r="C69" s="29">
        <v>311</v>
      </c>
      <c r="D69" s="29" t="s">
        <v>82</v>
      </c>
      <c r="E69" s="30">
        <f>'[1]CD-CT-TT23'!E67</f>
        <v>2785408000</v>
      </c>
      <c r="F69" s="31">
        <v>12144979089</v>
      </c>
    </row>
    <row r="70" spans="1:6" ht="12.75" hidden="1">
      <c r="A70" s="27">
        <v>2</v>
      </c>
      <c r="B70" s="28" t="s">
        <v>83</v>
      </c>
      <c r="C70" s="29">
        <v>312</v>
      </c>
      <c r="D70" s="29"/>
      <c r="E70" s="30">
        <f>'[1]CD-CT-TT23'!E68</f>
        <v>60434665330</v>
      </c>
      <c r="F70" s="31">
        <v>48338522128</v>
      </c>
    </row>
    <row r="71" spans="1:6" ht="12.75" hidden="1">
      <c r="A71" s="27">
        <v>3</v>
      </c>
      <c r="B71" s="28" t="s">
        <v>84</v>
      </c>
      <c r="C71" s="29">
        <v>313</v>
      </c>
      <c r="D71" s="29"/>
      <c r="E71" s="30">
        <f>'[1]CD-CT-TT23'!E69</f>
        <v>66991418972</v>
      </c>
      <c r="F71" s="31">
        <v>62558077370</v>
      </c>
    </row>
    <row r="72" spans="1:6" ht="12.75" hidden="1">
      <c r="A72" s="27">
        <v>4</v>
      </c>
      <c r="B72" s="28" t="s">
        <v>85</v>
      </c>
      <c r="C72" s="29">
        <v>314</v>
      </c>
      <c r="D72" s="29" t="s">
        <v>86</v>
      </c>
      <c r="E72" s="30">
        <f>'[1]CD-CT-TT23'!E70</f>
        <v>9833643240</v>
      </c>
      <c r="F72" s="31">
        <v>6443373548</v>
      </c>
    </row>
    <row r="73" spans="1:6" ht="12.75" hidden="1">
      <c r="A73" s="27">
        <v>5</v>
      </c>
      <c r="B73" s="28" t="s">
        <v>87</v>
      </c>
      <c r="C73" s="29">
        <v>315</v>
      </c>
      <c r="D73" s="29"/>
      <c r="E73" s="30">
        <f>'[1]CD-CT-TT23'!E71</f>
        <v>12373794956</v>
      </c>
      <c r="F73" s="31">
        <v>11703448060</v>
      </c>
    </row>
    <row r="74" spans="1:6" ht="12.75" hidden="1">
      <c r="A74" s="27">
        <v>6</v>
      </c>
      <c r="B74" s="28" t="s">
        <v>88</v>
      </c>
      <c r="C74" s="29">
        <v>316</v>
      </c>
      <c r="D74" s="29" t="s">
        <v>89</v>
      </c>
      <c r="E74" s="30">
        <f>'[1]CD-CT-TT23'!E72</f>
        <v>12380789198</v>
      </c>
      <c r="F74" s="31">
        <v>21747976936</v>
      </c>
    </row>
    <row r="75" spans="1:6" ht="12.75" hidden="1">
      <c r="A75" s="27">
        <v>7</v>
      </c>
      <c r="B75" s="28" t="s">
        <v>90</v>
      </c>
      <c r="C75" s="29">
        <v>317</v>
      </c>
      <c r="D75" s="29"/>
      <c r="E75" s="30">
        <f>'[1]CD-CT-TT23'!E73</f>
        <v>0</v>
      </c>
      <c r="F75" s="31">
        <f>'[1]CD-CT-TT23'!Q73</f>
        <v>0</v>
      </c>
    </row>
    <row r="76" spans="1:6" ht="12.75" hidden="1">
      <c r="A76" s="27">
        <v>8</v>
      </c>
      <c r="B76" s="28" t="s">
        <v>91</v>
      </c>
      <c r="C76" s="29">
        <v>318</v>
      </c>
      <c r="D76" s="29"/>
      <c r="E76" s="30">
        <f>'[1]CD-CT-TT23'!E76</f>
        <v>0</v>
      </c>
      <c r="F76" s="31">
        <f>'[1]CD-CT-TT23'!Q76</f>
        <v>0</v>
      </c>
    </row>
    <row r="77" spans="1:6" ht="12.75" hidden="1">
      <c r="A77" s="27">
        <v>9</v>
      </c>
      <c r="B77" s="28" t="s">
        <v>92</v>
      </c>
      <c r="C77" s="29">
        <v>319</v>
      </c>
      <c r="D77" s="29" t="s">
        <v>93</v>
      </c>
      <c r="E77" s="30">
        <f>'[1]CD-CT-TT23'!E77</f>
        <v>19680867118</v>
      </c>
      <c r="F77" s="31">
        <v>10210110225</v>
      </c>
    </row>
    <row r="78" spans="1:6" ht="12.75" hidden="1">
      <c r="A78" s="27">
        <v>10</v>
      </c>
      <c r="B78" s="28" t="s">
        <v>94</v>
      </c>
      <c r="C78" s="29">
        <v>320</v>
      </c>
      <c r="D78" s="29"/>
      <c r="E78" s="30">
        <f>'[1]CD-CT-TT23'!E78</f>
        <v>0</v>
      </c>
      <c r="F78" s="31">
        <f>'[1]CD-CT-TT23'!Q78</f>
        <v>0</v>
      </c>
    </row>
    <row r="79" spans="1:6" ht="12.75">
      <c r="A79" s="22" t="s">
        <v>14</v>
      </c>
      <c r="B79" s="23" t="s">
        <v>95</v>
      </c>
      <c r="C79" s="24">
        <v>330</v>
      </c>
      <c r="D79" s="24"/>
      <c r="E79" s="25">
        <f>SUM(E80:E86)</f>
        <v>77828637296</v>
      </c>
      <c r="F79" s="26">
        <f>SUM(F80:F86)</f>
        <v>85437208386</v>
      </c>
    </row>
    <row r="80" spans="1:6" ht="12.75" hidden="1">
      <c r="A80" s="27">
        <v>1</v>
      </c>
      <c r="B80" s="28" t="s">
        <v>96</v>
      </c>
      <c r="C80" s="29">
        <v>331</v>
      </c>
      <c r="D80" s="29"/>
      <c r="E80" s="30">
        <f>'[1]CD-CT-TT23'!E80</f>
        <v>0</v>
      </c>
      <c r="F80" s="31">
        <f>'[1]CD-CT-TT23'!Q80</f>
        <v>0</v>
      </c>
    </row>
    <row r="81" spans="1:6" ht="12.75" hidden="1">
      <c r="A81" s="27">
        <v>2</v>
      </c>
      <c r="B81" s="28" t="s">
        <v>97</v>
      </c>
      <c r="C81" s="29">
        <v>332</v>
      </c>
      <c r="D81" s="29" t="s">
        <v>98</v>
      </c>
      <c r="E81" s="30">
        <f>'[1]CD-CT-TT23'!E81</f>
        <v>0</v>
      </c>
      <c r="F81" s="31">
        <f>'[1]CD-CT-TT23'!Q81</f>
        <v>0</v>
      </c>
    </row>
    <row r="82" spans="1:6" ht="12.75" hidden="1">
      <c r="A82" s="27">
        <v>3</v>
      </c>
      <c r="B82" s="28" t="s">
        <v>99</v>
      </c>
      <c r="C82" s="29">
        <v>333</v>
      </c>
      <c r="D82" s="29"/>
      <c r="E82" s="30">
        <f>'[1]CD-CT-TT23'!E82</f>
        <v>354627159</v>
      </c>
      <c r="F82" s="31">
        <v>354627159</v>
      </c>
    </row>
    <row r="83" spans="1:6" ht="12.75" hidden="1">
      <c r="A83" s="27">
        <v>4</v>
      </c>
      <c r="B83" s="28" t="s">
        <v>100</v>
      </c>
      <c r="C83" s="29">
        <v>334</v>
      </c>
      <c r="D83" s="29" t="s">
        <v>101</v>
      </c>
      <c r="E83" s="30">
        <f>'[1]CD-CT-TT23'!E83</f>
        <v>77371376859</v>
      </c>
      <c r="F83" s="31">
        <v>84413760755</v>
      </c>
    </row>
    <row r="84" spans="1:6" ht="12.75" hidden="1">
      <c r="A84" s="27">
        <v>5</v>
      </c>
      <c r="B84" s="28" t="s">
        <v>102</v>
      </c>
      <c r="C84" s="29">
        <v>335</v>
      </c>
      <c r="D84" s="29" t="s">
        <v>75</v>
      </c>
      <c r="E84" s="30">
        <f>'[1]CD-CT-TT23'!E84</f>
        <v>0</v>
      </c>
      <c r="F84" s="31">
        <f>'[1]CD-CT-TT23'!Q84</f>
        <v>0</v>
      </c>
    </row>
    <row r="85" spans="1:6" ht="12.75" hidden="1">
      <c r="A85" s="27">
        <v>6</v>
      </c>
      <c r="B85" s="28" t="s">
        <v>103</v>
      </c>
      <c r="C85" s="29">
        <v>336</v>
      </c>
      <c r="D85" s="29"/>
      <c r="E85" s="30">
        <f>'[1]CD-CT-TT23'!E85</f>
        <v>5304327</v>
      </c>
      <c r="F85" s="31">
        <v>571491521</v>
      </c>
    </row>
    <row r="86" spans="1:6" ht="12.75" hidden="1">
      <c r="A86" s="27">
        <v>7</v>
      </c>
      <c r="B86" s="28" t="s">
        <v>104</v>
      </c>
      <c r="C86" s="29">
        <v>337</v>
      </c>
      <c r="D86" s="29"/>
      <c r="E86" s="30">
        <f>'[1]CD-CT-TT23'!E86</f>
        <v>97328951</v>
      </c>
      <c r="F86" s="31">
        <v>97328951</v>
      </c>
    </row>
    <row r="87" spans="1:6" ht="14.25">
      <c r="A87" s="22" t="s">
        <v>41</v>
      </c>
      <c r="B87" s="35" t="s">
        <v>105</v>
      </c>
      <c r="C87" s="24">
        <v>400</v>
      </c>
      <c r="D87" s="24"/>
      <c r="E87" s="25">
        <f>E88+E104</f>
        <v>112220958044</v>
      </c>
      <c r="F87" s="26">
        <f>F88+F104</f>
        <v>107308826816</v>
      </c>
    </row>
    <row r="88" spans="1:6" ht="12.75">
      <c r="A88" s="22" t="s">
        <v>9</v>
      </c>
      <c r="B88" s="23" t="s">
        <v>106</v>
      </c>
      <c r="C88" s="24">
        <v>410</v>
      </c>
      <c r="D88" s="29" t="s">
        <v>107</v>
      </c>
      <c r="E88" s="25">
        <f>E89+E92+E93+E94+E95+E96+E97+E98+E99+E100+E103</f>
        <v>111951138694</v>
      </c>
      <c r="F88" s="26">
        <f>F89+F92+F93+F94+F95+F96+F97+F98+F99+F100+F103</f>
        <v>107003657466</v>
      </c>
    </row>
    <row r="89" spans="1:6" ht="12.75">
      <c r="A89" s="27">
        <v>1</v>
      </c>
      <c r="B89" s="28" t="s">
        <v>108</v>
      </c>
      <c r="C89" s="29">
        <v>411</v>
      </c>
      <c r="D89" s="29"/>
      <c r="E89" s="30">
        <f>E90+E91</f>
        <v>50000000000</v>
      </c>
      <c r="F89" s="31">
        <f>F90+F91</f>
        <v>50000000000</v>
      </c>
    </row>
    <row r="90" spans="1:6" ht="12.75" hidden="1">
      <c r="A90" s="27"/>
      <c r="B90" s="28" t="s">
        <v>109</v>
      </c>
      <c r="C90" s="29"/>
      <c r="D90" s="29"/>
      <c r="E90" s="30">
        <f>'[1]CD-CT-TT23'!E90</f>
        <v>16067058695</v>
      </c>
      <c r="F90" s="31">
        <v>16067058695</v>
      </c>
    </row>
    <row r="91" spans="1:6" ht="12.75" hidden="1">
      <c r="A91" s="27"/>
      <c r="B91" s="28" t="s">
        <v>110</v>
      </c>
      <c r="C91" s="29"/>
      <c r="D91" s="29"/>
      <c r="E91" s="30">
        <f>'[1]CD-CT-TT23'!E91</f>
        <v>33932941305</v>
      </c>
      <c r="F91" s="31">
        <v>33932941305</v>
      </c>
    </row>
    <row r="92" spans="1:6" ht="12.75">
      <c r="A92" s="27">
        <v>2</v>
      </c>
      <c r="B92" s="28" t="s">
        <v>111</v>
      </c>
      <c r="C92" s="29">
        <v>412</v>
      </c>
      <c r="D92" s="29"/>
      <c r="E92" s="30">
        <f>'[1]CD-CT-TT23'!E92</f>
        <v>29692425608</v>
      </c>
      <c r="F92" s="31">
        <f>'[1]CD-CT-TT23'!Q92</f>
        <v>29692425608</v>
      </c>
    </row>
    <row r="93" spans="1:6" ht="12.75">
      <c r="A93" s="27">
        <v>3</v>
      </c>
      <c r="B93" s="28" t="s">
        <v>112</v>
      </c>
      <c r="C93" s="29">
        <v>413</v>
      </c>
      <c r="D93" s="29"/>
      <c r="E93" s="30">
        <f>'[1]CD-CT-TT23'!E93</f>
        <v>0</v>
      </c>
      <c r="F93" s="31">
        <f>'[1]CD-CT-TT23'!Q93</f>
        <v>0</v>
      </c>
    </row>
    <row r="94" spans="1:6" ht="12.75">
      <c r="A94" s="27">
        <v>4</v>
      </c>
      <c r="B94" s="28" t="s">
        <v>113</v>
      </c>
      <c r="C94" s="29">
        <v>414</v>
      </c>
      <c r="D94" s="29"/>
      <c r="E94" s="30">
        <f>'[1]CD-CT-TT23'!E94</f>
        <v>-1122493785</v>
      </c>
      <c r="F94" s="31">
        <v>-1122493785</v>
      </c>
    </row>
    <row r="95" spans="1:6" ht="12.75">
      <c r="A95" s="27">
        <v>5</v>
      </c>
      <c r="B95" s="28" t="s">
        <v>114</v>
      </c>
      <c r="C95" s="29">
        <v>415</v>
      </c>
      <c r="D95" s="29"/>
      <c r="E95" s="30">
        <f>'[1]CD-CT-TT23'!E95</f>
        <v>0</v>
      </c>
      <c r="F95" s="31">
        <f>'[1]CD-CT-TT23'!Q95</f>
        <v>0</v>
      </c>
    </row>
    <row r="96" spans="1:6" ht="12.75">
      <c r="A96" s="27">
        <v>6</v>
      </c>
      <c r="B96" s="28" t="s">
        <v>115</v>
      </c>
      <c r="C96" s="29">
        <v>416</v>
      </c>
      <c r="D96" s="29"/>
      <c r="E96" s="30">
        <f>'[1]CD-CT-TT23'!E96</f>
        <v>0</v>
      </c>
      <c r="F96" s="31">
        <f>'[1]CD-CT-TT23'!Q96</f>
        <v>0</v>
      </c>
    </row>
    <row r="97" spans="1:6" ht="12.75">
      <c r="A97" s="27">
        <v>7</v>
      </c>
      <c r="B97" s="28" t="s">
        <v>116</v>
      </c>
      <c r="C97" s="29">
        <v>417</v>
      </c>
      <c r="D97" s="29"/>
      <c r="E97" s="30">
        <f>'[1]CD-CT-TT23'!E97</f>
        <v>12407473389</v>
      </c>
      <c r="F97" s="31">
        <v>12407473389</v>
      </c>
    </row>
    <row r="98" spans="1:6" ht="12.75">
      <c r="A98" s="27">
        <v>8</v>
      </c>
      <c r="B98" s="28" t="s">
        <v>117</v>
      </c>
      <c r="C98" s="29">
        <v>418</v>
      </c>
      <c r="D98" s="29"/>
      <c r="E98" s="30">
        <f>'[1]CD-CT-TT23'!E98</f>
        <v>873306540</v>
      </c>
      <c r="F98" s="31">
        <v>873306540</v>
      </c>
    </row>
    <row r="99" spans="1:6" ht="12.75">
      <c r="A99" s="27">
        <v>9</v>
      </c>
      <c r="B99" s="28" t="s">
        <v>118</v>
      </c>
      <c r="C99" s="29">
        <v>419</v>
      </c>
      <c r="D99" s="29"/>
      <c r="E99" s="30">
        <f>'[1]CD-CT-TT23'!E99</f>
        <v>0</v>
      </c>
      <c r="F99" s="31">
        <f>'[1]CD-CT-TT23'!Q99</f>
        <v>0</v>
      </c>
    </row>
    <row r="100" spans="1:6" ht="12.75">
      <c r="A100" s="27">
        <v>10</v>
      </c>
      <c r="B100" s="28" t="s">
        <v>119</v>
      </c>
      <c r="C100" s="29">
        <v>420</v>
      </c>
      <c r="D100" s="29"/>
      <c r="E100" s="30">
        <f>E101+E102</f>
        <v>20100426942</v>
      </c>
      <c r="F100" s="31">
        <f>F101+F102</f>
        <v>15152945714</v>
      </c>
    </row>
    <row r="101" spans="1:6" ht="12.75" hidden="1">
      <c r="A101" s="27"/>
      <c r="B101" s="28" t="s">
        <v>120</v>
      </c>
      <c r="C101" s="29"/>
      <c r="D101" s="29"/>
      <c r="E101" s="30">
        <f>'[1]CD-CT-TT23'!E101</f>
        <v>0</v>
      </c>
      <c r="F101" s="31">
        <f>'[1]CD-CT-TT23'!Q101</f>
        <v>0</v>
      </c>
    </row>
    <row r="102" spans="1:6" ht="12.75" hidden="1">
      <c r="A102" s="27"/>
      <c r="B102" s="28" t="s">
        <v>121</v>
      </c>
      <c r="C102" s="29"/>
      <c r="D102" s="29"/>
      <c r="E102" s="30">
        <f>'[1]CD-CT-TT23'!E102</f>
        <v>20100426942</v>
      </c>
      <c r="F102" s="31">
        <v>15152945714</v>
      </c>
    </row>
    <row r="103" spans="1:6" ht="12.75">
      <c r="A103" s="27">
        <v>11</v>
      </c>
      <c r="B103" s="28" t="s">
        <v>122</v>
      </c>
      <c r="C103" s="29">
        <v>421</v>
      </c>
      <c r="D103" s="29"/>
      <c r="E103" s="30">
        <f>'[1]CD-CT-TT23'!E103</f>
        <v>0</v>
      </c>
      <c r="F103" s="31">
        <f>'[1]CD-CT-TT23'!Q103</f>
        <v>0</v>
      </c>
    </row>
    <row r="104" spans="1:6" ht="12.75">
      <c r="A104" s="22" t="s">
        <v>14</v>
      </c>
      <c r="B104" s="23" t="s">
        <v>123</v>
      </c>
      <c r="C104" s="24">
        <v>430</v>
      </c>
      <c r="D104" s="24"/>
      <c r="E104" s="25">
        <f>SUM(E105:E107)</f>
        <v>269819350</v>
      </c>
      <c r="F104" s="26">
        <f>SUM(F105:F107)</f>
        <v>305169350</v>
      </c>
    </row>
    <row r="105" spans="1:6" ht="12.75">
      <c r="A105" s="27">
        <v>1</v>
      </c>
      <c r="B105" s="28" t="s">
        <v>124</v>
      </c>
      <c r="C105" s="29">
        <v>431</v>
      </c>
      <c r="D105" s="29"/>
      <c r="E105" s="30">
        <f>'[1]CD-CT-TT23'!E105</f>
        <v>269819350</v>
      </c>
      <c r="F105" s="31">
        <v>305169350</v>
      </c>
    </row>
    <row r="106" spans="1:6" ht="12.75">
      <c r="A106" s="27">
        <v>2</v>
      </c>
      <c r="B106" s="28" t="s">
        <v>125</v>
      </c>
      <c r="C106" s="29">
        <v>432</v>
      </c>
      <c r="D106" s="29" t="s">
        <v>126</v>
      </c>
      <c r="E106" s="30">
        <f>'[1]CD-CT-TT23'!E106</f>
        <v>0</v>
      </c>
      <c r="F106" s="31">
        <f>'[1]CD-CT-TT23'!Q106</f>
        <v>0</v>
      </c>
    </row>
    <row r="107" spans="1:9" ht="12.75">
      <c r="A107" s="54">
        <v>3</v>
      </c>
      <c r="B107" s="55" t="s">
        <v>127</v>
      </c>
      <c r="C107" s="56">
        <v>433</v>
      </c>
      <c r="D107" s="56"/>
      <c r="E107" s="57">
        <f>'[1]CD-CT-TT23'!E107</f>
        <v>0</v>
      </c>
      <c r="F107" s="58">
        <f>'[1]CD-CT-TT23'!Q107</f>
        <v>0</v>
      </c>
      <c r="I107" s="36"/>
    </row>
    <row r="108" spans="1:9" s="45" customFormat="1" ht="24" customHeight="1" thickBot="1">
      <c r="A108" s="59"/>
      <c r="B108" s="60" t="s">
        <v>128</v>
      </c>
      <c r="C108" s="61">
        <v>440</v>
      </c>
      <c r="D108" s="61"/>
      <c r="E108" s="62">
        <f>E87+E67</f>
        <v>374530182154</v>
      </c>
      <c r="F108" s="63">
        <f>F87+F67</f>
        <v>365892522558</v>
      </c>
      <c r="I108" s="140"/>
    </row>
    <row r="109" spans="5:9" ht="12.75">
      <c r="E109" s="64">
        <f>E108-E64</f>
        <v>0</v>
      </c>
      <c r="F109" s="64">
        <f>F108-F64</f>
        <v>0</v>
      </c>
      <c r="I109" s="36"/>
    </row>
    <row r="110" spans="4:22" ht="16.5" customHeight="1">
      <c r="D110" s="144" t="str">
        <f>'[1]CD-TH-mau cu'!D111:E111</f>
        <v>Hµ Néi, ngµy 15 th¸ng 01 n¨m 2009</v>
      </c>
      <c r="E110" s="144"/>
      <c r="F110" s="144"/>
      <c r="S110" s="145"/>
      <c r="T110" s="145"/>
      <c r="U110" s="145"/>
      <c r="V110" s="65"/>
    </row>
    <row r="111" spans="1:6" s="65" customFormat="1" ht="17.25" customHeight="1">
      <c r="A111" s="146" t="s">
        <v>129</v>
      </c>
      <c r="B111" s="146"/>
      <c r="C111" s="146"/>
      <c r="D111" s="146" t="s">
        <v>130</v>
      </c>
      <c r="E111" s="146"/>
      <c r="F111" s="146"/>
    </row>
    <row r="112" spans="1:5" s="65" customFormat="1" ht="17.25" customHeight="1">
      <c r="A112" s="66"/>
      <c r="B112" s="66"/>
      <c r="C112" s="66"/>
      <c r="D112" s="66"/>
      <c r="E112" s="66"/>
    </row>
    <row r="113" spans="1:5" s="65" customFormat="1" ht="24" customHeight="1">
      <c r="A113" s="66"/>
      <c r="B113" s="66"/>
      <c r="C113" s="66"/>
      <c r="D113" s="66"/>
      <c r="E113" s="66"/>
    </row>
    <row r="114" spans="1:5" s="65" customFormat="1" ht="17.25" customHeight="1">
      <c r="A114" s="66"/>
      <c r="B114" s="66"/>
      <c r="C114" s="66"/>
      <c r="D114" s="66"/>
      <c r="E114" s="66"/>
    </row>
    <row r="115" spans="1:5" s="68" customFormat="1" ht="17.25" customHeight="1">
      <c r="A115" s="147" t="s">
        <v>164</v>
      </c>
      <c r="B115" s="147"/>
      <c r="C115" s="67"/>
      <c r="D115" s="67"/>
      <c r="E115" s="67"/>
    </row>
  </sheetData>
  <mergeCells count="7">
    <mergeCell ref="A111:C111"/>
    <mergeCell ref="D111:F111"/>
    <mergeCell ref="A115:B115"/>
    <mergeCell ref="A3:F3"/>
    <mergeCell ref="A4:F4"/>
    <mergeCell ref="D110:F110"/>
    <mergeCell ref="S110:U110"/>
  </mergeCells>
  <printOptions/>
  <pageMargins left="0.75" right="0.75" top="0.17" bottom="0.16" header="0.5" footer="0.16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G21" sqref="G21"/>
    </sheetView>
  </sheetViews>
  <sheetFormatPr defaultColWidth="9.140625" defaultRowHeight="12.75"/>
  <cols>
    <col min="1" max="1" width="9.140625" style="89" customWidth="1"/>
    <col min="2" max="2" width="55.28125" style="89" customWidth="1"/>
    <col min="3" max="3" width="18.421875" style="89" customWidth="1"/>
    <col min="4" max="4" width="17.7109375" style="89" customWidth="1"/>
    <col min="5" max="5" width="20.7109375" style="89" hidden="1" customWidth="1"/>
    <col min="6" max="6" width="9.140625" style="89" customWidth="1"/>
    <col min="7" max="17" width="15.8515625" style="89" customWidth="1"/>
    <col min="18" max="16384" width="9.140625" style="89" customWidth="1"/>
  </cols>
  <sheetData>
    <row r="1" spans="1:5" s="70" customFormat="1" ht="18" customHeight="1">
      <c r="A1" s="148" t="s">
        <v>162</v>
      </c>
      <c r="B1" s="148"/>
      <c r="C1" s="69"/>
      <c r="D1" s="69"/>
      <c r="E1" s="69"/>
    </row>
    <row r="2" spans="1:5" s="70" customFormat="1" ht="15.75" customHeight="1">
      <c r="A2" s="148" t="s">
        <v>150</v>
      </c>
      <c r="B2" s="148"/>
      <c r="C2" s="69"/>
      <c r="D2" s="69"/>
      <c r="E2" s="69"/>
    </row>
    <row r="3" spans="1:5" s="107" customFormat="1" ht="25.5" customHeight="1">
      <c r="A3" s="155" t="s">
        <v>161</v>
      </c>
      <c r="B3" s="155"/>
      <c r="C3" s="155"/>
      <c r="D3" s="155"/>
      <c r="E3" s="106"/>
    </row>
    <row r="4" spans="1:5" s="71" customFormat="1" ht="18" customHeight="1">
      <c r="A4" s="156" t="s">
        <v>151</v>
      </c>
      <c r="B4" s="156"/>
      <c r="C4" s="156"/>
      <c r="D4" s="156"/>
      <c r="E4" s="156"/>
    </row>
    <row r="5" spans="2:5" s="73" customFormat="1" ht="16.5" customHeight="1">
      <c r="B5" s="72"/>
      <c r="D5" s="74" t="s">
        <v>152</v>
      </c>
      <c r="E5" s="74" t="s">
        <v>152</v>
      </c>
    </row>
    <row r="6" spans="2:5" s="73" customFormat="1" ht="4.5" customHeight="1" thickBot="1">
      <c r="B6" s="75"/>
      <c r="C6" s="75"/>
      <c r="D6" s="75"/>
      <c r="E6" s="75"/>
    </row>
    <row r="7" spans="1:5" s="76" customFormat="1" ht="22.5" customHeight="1" thickTop="1">
      <c r="A7" s="149" t="s">
        <v>163</v>
      </c>
      <c r="B7" s="151" t="s">
        <v>132</v>
      </c>
      <c r="C7" s="158" t="s">
        <v>153</v>
      </c>
      <c r="D7" s="160" t="s">
        <v>131</v>
      </c>
      <c r="E7" s="162" t="s">
        <v>154</v>
      </c>
    </row>
    <row r="8" spans="1:5" s="76" customFormat="1" ht="10.5" customHeight="1">
      <c r="A8" s="150"/>
      <c r="B8" s="152"/>
      <c r="C8" s="159"/>
      <c r="D8" s="161"/>
      <c r="E8" s="163"/>
    </row>
    <row r="9" spans="1:5" s="80" customFormat="1" ht="29.25" customHeight="1">
      <c r="A9" s="109">
        <v>1</v>
      </c>
      <c r="B9" s="101" t="s">
        <v>133</v>
      </c>
      <c r="C9" s="77">
        <v>104084099308</v>
      </c>
      <c r="D9" s="78">
        <v>320886683517</v>
      </c>
      <c r="E9" s="79">
        <v>255138209298</v>
      </c>
    </row>
    <row r="10" spans="1:5" s="84" customFormat="1" ht="28.5" customHeight="1" hidden="1">
      <c r="A10" s="108"/>
      <c r="B10" s="102" t="s">
        <v>155</v>
      </c>
      <c r="C10" s="81">
        <f>'[1]KQKD-QIV'!N12</f>
        <v>59447397242</v>
      </c>
      <c r="D10" s="82">
        <f>'[1]Luy ke KQKD'!O12</f>
        <v>189794293519</v>
      </c>
      <c r="E10" s="83" t="e">
        <f>#REF!</f>
        <v>#REF!</v>
      </c>
    </row>
    <row r="11" spans="1:5" s="86" customFormat="1" ht="29.25" customHeight="1">
      <c r="A11" s="110">
        <v>2</v>
      </c>
      <c r="B11" s="103" t="s">
        <v>134</v>
      </c>
      <c r="C11" s="77">
        <v>0</v>
      </c>
      <c r="D11" s="78">
        <v>0</v>
      </c>
      <c r="E11" s="85">
        <v>24992727</v>
      </c>
    </row>
    <row r="12" spans="1:5" s="86" customFormat="1" ht="27" customHeight="1">
      <c r="A12" s="110">
        <v>3</v>
      </c>
      <c r="B12" s="103" t="s">
        <v>135</v>
      </c>
      <c r="C12" s="77">
        <f>C9-C11</f>
        <v>104084099308</v>
      </c>
      <c r="D12" s="78">
        <f>D9-D11</f>
        <v>320886683517</v>
      </c>
      <c r="E12" s="85">
        <f>E9-E11</f>
        <v>255113216571</v>
      </c>
    </row>
    <row r="13" spans="1:5" s="86" customFormat="1" ht="27" customHeight="1">
      <c r="A13" s="110">
        <v>4</v>
      </c>
      <c r="B13" s="103" t="s">
        <v>136</v>
      </c>
      <c r="C13" s="77">
        <f>'[1]KQKD-QIV'!O15</f>
        <v>92861085852</v>
      </c>
      <c r="D13" s="78">
        <f>'[1]Luy ke KQKD'!O15</f>
        <v>275360782031</v>
      </c>
      <c r="E13" s="85">
        <v>216805623071</v>
      </c>
    </row>
    <row r="14" spans="1:5" s="86" customFormat="1" ht="27" customHeight="1">
      <c r="A14" s="110">
        <v>5</v>
      </c>
      <c r="B14" s="103" t="s">
        <v>137</v>
      </c>
      <c r="C14" s="77">
        <f>C12-C13</f>
        <v>11223013456</v>
      </c>
      <c r="D14" s="78">
        <f>D12-D13</f>
        <v>45525901486</v>
      </c>
      <c r="E14" s="85">
        <f>E12-E13</f>
        <v>38307593500</v>
      </c>
    </row>
    <row r="15" spans="1:5" s="86" customFormat="1" ht="27" customHeight="1">
      <c r="A15" s="110">
        <v>6</v>
      </c>
      <c r="B15" s="103" t="s">
        <v>138</v>
      </c>
      <c r="C15" s="77">
        <f>'[1]KQKD-QIV'!O17</f>
        <v>-204327837</v>
      </c>
      <c r="D15" s="78">
        <f>'[1]Luy ke KQKD'!O17</f>
        <v>2300738528</v>
      </c>
      <c r="E15" s="85">
        <v>889259068</v>
      </c>
    </row>
    <row r="16" spans="1:5" s="86" customFormat="1" ht="27" customHeight="1">
      <c r="A16" s="110">
        <v>7</v>
      </c>
      <c r="B16" s="103" t="s">
        <v>139</v>
      </c>
      <c r="C16" s="77">
        <f>'[1]KQKD-QIV'!O18</f>
        <v>3059746482</v>
      </c>
      <c r="D16" s="78">
        <f>'[1]Luy ke KQKD'!O18</f>
        <v>11861297043</v>
      </c>
      <c r="E16" s="85">
        <v>8965148011</v>
      </c>
    </row>
    <row r="17" spans="1:5" s="86" customFormat="1" ht="24" customHeight="1" hidden="1">
      <c r="A17" s="110">
        <v>8</v>
      </c>
      <c r="B17" s="104" t="s">
        <v>156</v>
      </c>
      <c r="C17" s="77" t="e">
        <f>#REF!</f>
        <v>#REF!</v>
      </c>
      <c r="D17" s="78" t="e">
        <f>C17</f>
        <v>#REF!</v>
      </c>
      <c r="E17" s="85"/>
    </row>
    <row r="18" spans="1:5" s="86" customFormat="1" ht="26.25" customHeight="1">
      <c r="A18" s="110">
        <v>9</v>
      </c>
      <c r="B18" s="103" t="s">
        <v>140</v>
      </c>
      <c r="C18" s="77"/>
      <c r="D18" s="78">
        <f>'[1]Luy ke KQKD'!O23</f>
        <v>0</v>
      </c>
      <c r="E18" s="85" t="e">
        <f>#REF!</f>
        <v>#REF!</v>
      </c>
    </row>
    <row r="19" spans="1:5" s="86" customFormat="1" ht="26.25" customHeight="1">
      <c r="A19" s="110">
        <v>10</v>
      </c>
      <c r="B19" s="103" t="s">
        <v>141</v>
      </c>
      <c r="C19" s="77">
        <f>'[1]KQKD-QIV'!O24</f>
        <v>2294527854</v>
      </c>
      <c r="D19" s="78">
        <f>'[1]Luy ke KQKD'!O24</f>
        <v>16579722080</v>
      </c>
      <c r="E19" s="85">
        <v>19667565503</v>
      </c>
    </row>
    <row r="20" spans="1:5" s="86" customFormat="1" ht="26.25" customHeight="1">
      <c r="A20" s="110">
        <v>11</v>
      </c>
      <c r="B20" s="103" t="s">
        <v>142</v>
      </c>
      <c r="C20" s="77">
        <f>C14+C15-C16-C19</f>
        <v>5664411283</v>
      </c>
      <c r="D20" s="78">
        <f>D14+D15-D16-D19</f>
        <v>19385620891</v>
      </c>
      <c r="E20" s="87">
        <f aca="true" t="shared" si="0" ref="E20:E28">D20</f>
        <v>19385620891</v>
      </c>
    </row>
    <row r="21" spans="1:5" s="86" customFormat="1" ht="26.25" customHeight="1">
      <c r="A21" s="110">
        <v>12</v>
      </c>
      <c r="B21" s="103" t="s">
        <v>143</v>
      </c>
      <c r="C21" s="77">
        <f>'[1]KQKD-QIV'!O26</f>
        <v>171809524</v>
      </c>
      <c r="D21" s="78">
        <f>'[1]Luy ke KQKD'!O26</f>
        <v>3656947510</v>
      </c>
      <c r="E21" s="87">
        <f t="shared" si="0"/>
        <v>3656947510</v>
      </c>
    </row>
    <row r="22" spans="1:5" s="84" customFormat="1" ht="27" customHeight="1">
      <c r="A22" s="110">
        <v>13</v>
      </c>
      <c r="B22" s="103" t="s">
        <v>144</v>
      </c>
      <c r="C22" s="77">
        <f>'[1]KQKD-QIV'!O27</f>
        <v>42637983</v>
      </c>
      <c r="D22" s="78">
        <f>'[1]Luy ke KQKD'!O27</f>
        <v>-330021067</v>
      </c>
      <c r="E22" s="87">
        <f t="shared" si="0"/>
        <v>-330021067</v>
      </c>
    </row>
    <row r="23" spans="1:5" s="86" customFormat="1" ht="27" customHeight="1">
      <c r="A23" s="110">
        <v>14</v>
      </c>
      <c r="B23" s="103" t="s">
        <v>145</v>
      </c>
      <c r="C23" s="77">
        <f>C21-C22</f>
        <v>129171541</v>
      </c>
      <c r="D23" s="78">
        <f>D21-D22</f>
        <v>3986968577</v>
      </c>
      <c r="E23" s="87">
        <f t="shared" si="0"/>
        <v>3986968577</v>
      </c>
    </row>
    <row r="24" spans="1:5" s="88" customFormat="1" ht="27" customHeight="1">
      <c r="A24" s="110">
        <v>15</v>
      </c>
      <c r="B24" s="103" t="s">
        <v>146</v>
      </c>
      <c r="C24" s="77">
        <f>C20+C23</f>
        <v>5793582824</v>
      </c>
      <c r="D24" s="78">
        <f>D20+D23</f>
        <v>23372589468</v>
      </c>
      <c r="E24" s="87">
        <f t="shared" si="0"/>
        <v>23372589468</v>
      </c>
    </row>
    <row r="25" spans="1:5" s="88" customFormat="1" ht="27" customHeight="1" hidden="1">
      <c r="A25" s="110">
        <v>16</v>
      </c>
      <c r="B25" s="99" t="s">
        <v>147</v>
      </c>
      <c r="C25" s="77" t="e">
        <f>#REF!</f>
        <v>#REF!</v>
      </c>
      <c r="D25" s="78" t="e">
        <f>C25</f>
        <v>#REF!</v>
      </c>
      <c r="E25" s="87" t="e">
        <f t="shared" si="0"/>
        <v>#REF!</v>
      </c>
    </row>
    <row r="26" spans="1:5" s="88" customFormat="1" ht="27" customHeight="1">
      <c r="A26" s="110">
        <v>17</v>
      </c>
      <c r="B26" s="99" t="s">
        <v>157</v>
      </c>
      <c r="C26" s="77">
        <f>'[1]KQKD-QIV'!N30</f>
        <v>846101596</v>
      </c>
      <c r="D26" s="78">
        <f>'[1]Luy ke KQKD'!O30</f>
        <v>3272162525.5200005</v>
      </c>
      <c r="E26" s="87">
        <f t="shared" si="0"/>
        <v>3272162525.5200005</v>
      </c>
    </row>
    <row r="27" spans="1:5" s="88" customFormat="1" ht="27" customHeight="1">
      <c r="A27" s="110">
        <v>18</v>
      </c>
      <c r="B27" s="99" t="s">
        <v>148</v>
      </c>
      <c r="C27" s="77">
        <f>C24-C26</f>
        <v>4947481228</v>
      </c>
      <c r="D27" s="78">
        <f>D24-D26</f>
        <v>20100426942.48</v>
      </c>
      <c r="E27" s="87">
        <f t="shared" si="0"/>
        <v>20100426942.48</v>
      </c>
    </row>
    <row r="28" spans="1:5" s="84" customFormat="1" ht="25.5" customHeight="1">
      <c r="A28" s="110">
        <v>19</v>
      </c>
      <c r="B28" s="99" t="s">
        <v>149</v>
      </c>
      <c r="C28" s="97">
        <f>C27/50000000000*10000</f>
        <v>989.4962456000001</v>
      </c>
      <c r="D28" s="97">
        <f>D27/50000000000*10000</f>
        <v>4020.0853884959997</v>
      </c>
      <c r="E28" s="87">
        <f t="shared" si="0"/>
        <v>4020.0853884959997</v>
      </c>
    </row>
    <row r="29" spans="1:5" s="84" customFormat="1" ht="27" customHeight="1" thickBot="1">
      <c r="A29" s="111">
        <v>20</v>
      </c>
      <c r="B29" s="105" t="s">
        <v>165</v>
      </c>
      <c r="C29" s="98"/>
      <c r="D29" s="112">
        <v>0.16</v>
      </c>
      <c r="E29" s="96"/>
    </row>
    <row r="30" spans="3:5" ht="25.5" customHeight="1" thickTop="1">
      <c r="C30" s="153" t="str">
        <f>'[1]CD-TH-mau cu'!D111</f>
        <v>Hµ Néi, ngµy 15 th¸ng 01 n¨m 2009</v>
      </c>
      <c r="D30" s="153"/>
      <c r="E30" s="154"/>
    </row>
    <row r="31" spans="2:7" s="92" customFormat="1" ht="25.5" customHeight="1">
      <c r="B31" s="90" t="s">
        <v>158</v>
      </c>
      <c r="C31" s="157" t="s">
        <v>160</v>
      </c>
      <c r="D31" s="157"/>
      <c r="E31" s="91"/>
      <c r="G31" s="93"/>
    </row>
    <row r="33" spans="3:7" ht="15">
      <c r="C33" s="94"/>
      <c r="E33" s="94">
        <f>E27/2000000</f>
        <v>10050.21347124</v>
      </c>
      <c r="G33" s="95"/>
    </row>
    <row r="34" ht="16.5" customHeight="1">
      <c r="G34" s="95"/>
    </row>
    <row r="35" ht="15">
      <c r="G35" s="94"/>
    </row>
    <row r="38" ht="15">
      <c r="B38" s="100" t="s">
        <v>159</v>
      </c>
    </row>
  </sheetData>
  <mergeCells count="11">
    <mergeCell ref="C30:E30"/>
    <mergeCell ref="A3:D3"/>
    <mergeCell ref="A4:E4"/>
    <mergeCell ref="C31:D31"/>
    <mergeCell ref="C7:C8"/>
    <mergeCell ref="D7:D8"/>
    <mergeCell ref="E7:E8"/>
    <mergeCell ref="A1:B1"/>
    <mergeCell ref="A2:B2"/>
    <mergeCell ref="A7:A8"/>
    <mergeCell ref="B7:B8"/>
  </mergeCells>
  <printOptions/>
  <pageMargins left="0.45" right="0.28" top="0.2" bottom="0.25" header="0.5" footer="0.27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6.140625" style="113" customWidth="1"/>
    <col min="2" max="2" width="46.140625" style="113" customWidth="1"/>
    <col min="3" max="3" width="11.28125" style="113" customWidth="1"/>
    <col min="4" max="4" width="17.140625" style="113" customWidth="1"/>
    <col min="5" max="5" width="21.421875" style="114" customWidth="1"/>
    <col min="6" max="16384" width="9.140625" style="113" customWidth="1"/>
  </cols>
  <sheetData>
    <row r="1" spans="1:2" ht="17.25">
      <c r="A1" s="164" t="s">
        <v>166</v>
      </c>
      <c r="B1" s="164"/>
    </row>
    <row r="2" spans="1:2" ht="17.25">
      <c r="A2" s="164" t="s">
        <v>150</v>
      </c>
      <c r="B2" s="164"/>
    </row>
    <row r="3" spans="1:5" ht="21" thickBot="1">
      <c r="A3" s="165" t="s">
        <v>167</v>
      </c>
      <c r="B3" s="165"/>
      <c r="C3" s="165"/>
      <c r="D3" s="165"/>
      <c r="E3" s="165"/>
    </row>
    <row r="4" spans="1:5" s="115" customFormat="1" ht="23.25" customHeight="1" thickTop="1">
      <c r="A4" s="117" t="s">
        <v>163</v>
      </c>
      <c r="B4" s="118" t="s">
        <v>168</v>
      </c>
      <c r="C4" s="118" t="s">
        <v>169</v>
      </c>
      <c r="D4" s="118" t="s">
        <v>170</v>
      </c>
      <c r="E4" s="119" t="s">
        <v>171</v>
      </c>
    </row>
    <row r="5" spans="1:5" s="116" customFormat="1" ht="23.25" customHeight="1">
      <c r="A5" s="120">
        <v>1</v>
      </c>
      <c r="B5" s="121" t="s">
        <v>172</v>
      </c>
      <c r="C5" s="122" t="s">
        <v>186</v>
      </c>
      <c r="D5" s="121"/>
      <c r="E5" s="132"/>
    </row>
    <row r="6" spans="1:5" ht="23.25" customHeight="1">
      <c r="A6" s="123"/>
      <c r="B6" s="124" t="s">
        <v>173</v>
      </c>
      <c r="C6" s="125"/>
      <c r="D6" s="135">
        <f>CDKT!F33/CDKT!F64</f>
        <v>0.37156633036809095</v>
      </c>
      <c r="E6" s="133">
        <f>CDKT!E33/CDKT!E64</f>
        <v>0.3567590966221758</v>
      </c>
    </row>
    <row r="7" spans="1:5" ht="23.25" customHeight="1">
      <c r="A7" s="123"/>
      <c r="B7" s="124" t="s">
        <v>174</v>
      </c>
      <c r="C7" s="125"/>
      <c r="D7" s="135">
        <f>CDKT!F7/CDKT!F64</f>
        <v>0.628433669631909</v>
      </c>
      <c r="E7" s="133">
        <f>CDKT!E7/CDKT!E64</f>
        <v>0.6432409033778241</v>
      </c>
    </row>
    <row r="8" spans="1:5" s="116" customFormat="1" ht="23.25" customHeight="1">
      <c r="A8" s="126">
        <v>2</v>
      </c>
      <c r="B8" s="127" t="s">
        <v>175</v>
      </c>
      <c r="C8" s="128" t="s">
        <v>186</v>
      </c>
      <c r="D8" s="127"/>
      <c r="E8" s="134"/>
    </row>
    <row r="9" spans="1:5" ht="23.25" customHeight="1">
      <c r="A9" s="123"/>
      <c r="B9" s="124" t="s">
        <v>176</v>
      </c>
      <c r="C9" s="125"/>
      <c r="D9" s="135">
        <f>CDKT!F67/CDKT!F108</f>
        <v>0.7067203613077668</v>
      </c>
      <c r="E9" s="133">
        <f>CDKT!E67/CDKT!E108</f>
        <v>0.7003687195552726</v>
      </c>
    </row>
    <row r="10" spans="1:5" ht="23.25" customHeight="1">
      <c r="A10" s="123"/>
      <c r="B10" s="124" t="s">
        <v>177</v>
      </c>
      <c r="C10" s="125"/>
      <c r="D10" s="135">
        <f>CDKT!F87/CDKT!F108</f>
        <v>0.2932796386922331</v>
      </c>
      <c r="E10" s="133">
        <f>CDKT!E87/CDKT!E108</f>
        <v>0.29963128044472737</v>
      </c>
    </row>
    <row r="11" spans="1:5" s="116" customFormat="1" ht="23.25" customHeight="1">
      <c r="A11" s="126">
        <v>3</v>
      </c>
      <c r="B11" s="127" t="s">
        <v>178</v>
      </c>
      <c r="C11" s="128" t="s">
        <v>187</v>
      </c>
      <c r="D11" s="127"/>
      <c r="E11" s="134"/>
    </row>
    <row r="12" spans="1:5" ht="23.25" customHeight="1">
      <c r="A12" s="123"/>
      <c r="B12" s="124" t="s">
        <v>179</v>
      </c>
      <c r="C12" s="125"/>
      <c r="D12" s="139">
        <f>CDKT!F7/CDKT!F67</f>
        <v>0.8892253627290567</v>
      </c>
      <c r="E12" s="138">
        <f>CDKT!E7/CDKT!E67</f>
        <v>0.9184317994474053</v>
      </c>
    </row>
    <row r="13" spans="1:5" ht="23.25" customHeight="1">
      <c r="A13" s="123"/>
      <c r="B13" s="124" t="s">
        <v>180</v>
      </c>
      <c r="C13" s="125"/>
      <c r="D13" s="139">
        <f>CDKT!F64/CDKT!F67</f>
        <v>1.414986824703235</v>
      </c>
      <c r="E13" s="138">
        <f>CDKT!E64/CDKT!E67</f>
        <v>1.4278193358421123</v>
      </c>
    </row>
    <row r="14" spans="1:5" s="116" customFormat="1" ht="23.25" customHeight="1">
      <c r="A14" s="126">
        <v>4</v>
      </c>
      <c r="B14" s="127" t="s">
        <v>181</v>
      </c>
      <c r="C14" s="128" t="s">
        <v>186</v>
      </c>
      <c r="D14" s="127"/>
      <c r="E14" s="134"/>
    </row>
    <row r="15" spans="1:5" ht="23.25" customHeight="1">
      <c r="A15" s="123"/>
      <c r="B15" s="124" t="s">
        <v>182</v>
      </c>
      <c r="C15" s="125"/>
      <c r="D15" s="135">
        <f>15152945714/CDKT!F64</f>
        <v>0.04141365231534079</v>
      </c>
      <c r="E15" s="133">
        <f>KQKD!D27/CDKT!E64</f>
        <v>0.05366837680978958</v>
      </c>
    </row>
    <row r="16" spans="1:5" ht="23.25" customHeight="1">
      <c r="A16" s="123"/>
      <c r="B16" s="124" t="s">
        <v>183</v>
      </c>
      <c r="C16" s="125"/>
      <c r="D16" s="135">
        <f>15152945714/216802584209</f>
        <v>0.06989282793507848</v>
      </c>
      <c r="E16" s="133">
        <f>KQKD!D27/KQKD!D12</f>
        <v>0.0626402651620634</v>
      </c>
    </row>
    <row r="17" spans="1:5" ht="23.25" customHeight="1" thickBot="1">
      <c r="A17" s="129"/>
      <c r="B17" s="130" t="s">
        <v>184</v>
      </c>
      <c r="C17" s="131"/>
      <c r="D17" s="137">
        <f>15152945714/CDKT!F87</f>
        <v>0.14120875387056844</v>
      </c>
      <c r="E17" s="136">
        <f>KQKD!D27/CDKT!E87</f>
        <v>0.17911473304833977</v>
      </c>
    </row>
    <row r="18" ht="15.75" thickTop="1"/>
    <row r="19" spans="4:5" ht="15">
      <c r="D19" s="166" t="s">
        <v>185</v>
      </c>
      <c r="E19" s="166"/>
    </row>
    <row r="20" spans="4:5" ht="17.25">
      <c r="D20" s="164" t="s">
        <v>160</v>
      </c>
      <c r="E20" s="164"/>
    </row>
  </sheetData>
  <mergeCells count="5">
    <mergeCell ref="D20:E20"/>
    <mergeCell ref="A3:E3"/>
    <mergeCell ref="A1:B1"/>
    <mergeCell ref="A2:B2"/>
    <mergeCell ref="D19:E19"/>
  </mergeCells>
  <printOptions/>
  <pageMargins left="0.25" right="0.26" top="0.5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</dc:creator>
  <cp:keywords/>
  <dc:description/>
  <cp:lastModifiedBy>LiPing</cp:lastModifiedBy>
  <cp:lastPrinted>2009-01-22T10:51:15Z</cp:lastPrinted>
  <dcterms:created xsi:type="dcterms:W3CDTF">2009-01-21T11:47:14Z</dcterms:created>
  <dcterms:modified xsi:type="dcterms:W3CDTF">2013-01-18T04:50:04Z</dcterms:modified>
  <cp:category/>
  <cp:version/>
  <cp:contentType/>
  <cp:contentStatus/>
</cp:coreProperties>
</file>